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Realitní poradenství\Interní provozní materiály\Hypoteční kalkulačka\"/>
    </mc:Choice>
  </mc:AlternateContent>
  <xr:revisionPtr revIDLastSave="0" documentId="13_ncr:1_{23D45672-EA74-4E49-9CFC-2C3862B9E2E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9" i="1"/>
  <c r="O11" i="1" s="1"/>
  <c r="N735" i="1" l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AF380" i="1"/>
  <c r="X48" i="1" s="1"/>
  <c r="N380" i="1"/>
  <c r="N379" i="1"/>
  <c r="N378" i="1"/>
  <c r="N377" i="1"/>
  <c r="N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X46" i="1"/>
  <c r="W46" i="1"/>
  <c r="V46" i="1"/>
  <c r="U46" i="1"/>
  <c r="AJ45" i="1"/>
  <c r="AJ44" i="1"/>
  <c r="X44" i="1"/>
  <c r="AJ43" i="1"/>
  <c r="X43" i="1"/>
  <c r="AJ42" i="1"/>
  <c r="X42" i="1"/>
  <c r="AJ41" i="1"/>
  <c r="X41" i="1"/>
  <c r="AJ40" i="1"/>
  <c r="X40" i="1"/>
  <c r="AJ39" i="1"/>
  <c r="X39" i="1"/>
  <c r="AJ38" i="1"/>
  <c r="X38" i="1"/>
  <c r="AJ37" i="1"/>
  <c r="X37" i="1"/>
  <c r="AJ36" i="1"/>
  <c r="X36" i="1"/>
  <c r="AJ35" i="1"/>
  <c r="X35" i="1"/>
  <c r="AJ34" i="1"/>
  <c r="X34" i="1"/>
  <c r="AJ33" i="1"/>
  <c r="X33" i="1"/>
  <c r="AJ32" i="1"/>
  <c r="X32" i="1"/>
  <c r="AJ31" i="1"/>
  <c r="X31" i="1"/>
  <c r="AJ30" i="1"/>
  <c r="X30" i="1"/>
  <c r="AJ29" i="1"/>
  <c r="X29" i="1"/>
  <c r="AJ28" i="1"/>
  <c r="X28" i="1"/>
  <c r="AJ27" i="1"/>
  <c r="X27" i="1"/>
  <c r="AJ26" i="1"/>
  <c r="X26" i="1"/>
  <c r="AJ25" i="1"/>
  <c r="X25" i="1"/>
  <c r="AJ24" i="1"/>
  <c r="X24" i="1"/>
  <c r="AJ23" i="1"/>
  <c r="X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J22" i="1"/>
  <c r="X22" i="1"/>
  <c r="D22" i="1"/>
  <c r="E22" i="1" s="1"/>
  <c r="F22" i="1" s="1"/>
  <c r="G22" i="1" s="1"/>
  <c r="C22" i="1"/>
  <c r="B22" i="1"/>
  <c r="X21" i="1"/>
  <c r="AJ20" i="1"/>
  <c r="X20" i="1"/>
  <c r="AJ19" i="1"/>
  <c r="X19" i="1"/>
  <c r="AJ18" i="1"/>
  <c r="X18" i="1"/>
  <c r="AJ17" i="1"/>
  <c r="Z17" i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Z321" i="1" s="1"/>
  <c r="Z322" i="1" s="1"/>
  <c r="Z323" i="1" s="1"/>
  <c r="Z324" i="1" s="1"/>
  <c r="Z325" i="1" s="1"/>
  <c r="Z326" i="1" s="1"/>
  <c r="Z327" i="1" s="1"/>
  <c r="Z328" i="1" s="1"/>
  <c r="Z329" i="1" s="1"/>
  <c r="Z330" i="1" s="1"/>
  <c r="Z331" i="1" s="1"/>
  <c r="Z332" i="1" s="1"/>
  <c r="Z333" i="1" s="1"/>
  <c r="Z334" i="1" s="1"/>
  <c r="Z335" i="1" s="1"/>
  <c r="Z336" i="1" s="1"/>
  <c r="Z337" i="1" s="1"/>
  <c r="Z338" i="1" s="1"/>
  <c r="Z339" i="1" s="1"/>
  <c r="Z340" i="1" s="1"/>
  <c r="Z341" i="1" s="1"/>
  <c r="Z342" i="1" s="1"/>
  <c r="Z343" i="1" s="1"/>
  <c r="Z344" i="1" s="1"/>
  <c r="Z345" i="1" s="1"/>
  <c r="Z346" i="1" s="1"/>
  <c r="Z347" i="1" s="1"/>
  <c r="Z348" i="1" s="1"/>
  <c r="Z349" i="1" s="1"/>
  <c r="Z350" i="1" s="1"/>
  <c r="Z351" i="1" s="1"/>
  <c r="Z352" i="1" s="1"/>
  <c r="Z353" i="1" s="1"/>
  <c r="Z354" i="1" s="1"/>
  <c r="Z355" i="1" s="1"/>
  <c r="Z356" i="1" s="1"/>
  <c r="Z357" i="1" s="1"/>
  <c r="Z358" i="1" s="1"/>
  <c r="Z359" i="1" s="1"/>
  <c r="Z360" i="1" s="1"/>
  <c r="Z361" i="1" s="1"/>
  <c r="Z362" i="1" s="1"/>
  <c r="Z363" i="1" s="1"/>
  <c r="Z364" i="1" s="1"/>
  <c r="Z365" i="1" s="1"/>
  <c r="Z366" i="1" s="1"/>
  <c r="Z367" i="1" s="1"/>
  <c r="Z368" i="1" s="1"/>
  <c r="Z369" i="1" s="1"/>
  <c r="Z370" i="1" s="1"/>
  <c r="Z371" i="1" s="1"/>
  <c r="Z372" i="1" s="1"/>
  <c r="Z373" i="1" s="1"/>
  <c r="Z374" i="1" s="1"/>
  <c r="Z375" i="1" s="1"/>
  <c r="X17" i="1"/>
  <c r="AJ16" i="1"/>
  <c r="X16" i="1"/>
  <c r="S16" i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O16" i="1"/>
  <c r="J16" i="1"/>
  <c r="J17" i="1" s="1"/>
  <c r="I16" i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AJ15" i="1"/>
  <c r="X15" i="1"/>
  <c r="V6" i="1"/>
  <c r="V7" i="1" s="1"/>
  <c r="AK3" i="1" s="1"/>
  <c r="V5" i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Q74" i="1" s="1"/>
  <c r="AQ75" i="1" s="1"/>
  <c r="AQ76" i="1" s="1"/>
  <c r="AQ77" i="1" s="1"/>
  <c r="AQ78" i="1" s="1"/>
  <c r="AQ79" i="1" s="1"/>
  <c r="AQ80" i="1" s="1"/>
  <c r="AQ81" i="1" s="1"/>
  <c r="AQ82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98" i="1" s="1"/>
  <c r="AQ99" i="1" s="1"/>
  <c r="AQ100" i="1" s="1"/>
  <c r="AQ101" i="1" s="1"/>
  <c r="AQ102" i="1" s="1"/>
  <c r="AQ103" i="1" s="1"/>
  <c r="AQ104" i="1" s="1"/>
  <c r="AQ105" i="1" s="1"/>
  <c r="AQ106" i="1" s="1"/>
  <c r="AQ107" i="1" s="1"/>
  <c r="AQ108" i="1" s="1"/>
  <c r="AQ109" i="1" s="1"/>
  <c r="AQ110" i="1" s="1"/>
  <c r="AQ111" i="1" s="1"/>
  <c r="AQ112" i="1" s="1"/>
  <c r="AQ113" i="1" s="1"/>
  <c r="AQ114" i="1" s="1"/>
  <c r="AQ115" i="1" s="1"/>
  <c r="AQ116" i="1" s="1"/>
  <c r="AQ117" i="1" s="1"/>
  <c r="AQ118" i="1" s="1"/>
  <c r="AQ119" i="1" s="1"/>
  <c r="AQ120" i="1" s="1"/>
  <c r="AQ121" i="1" s="1"/>
  <c r="AQ122" i="1" s="1"/>
  <c r="AQ123" i="1" s="1"/>
  <c r="AQ124" i="1" s="1"/>
  <c r="AQ125" i="1" s="1"/>
  <c r="AQ126" i="1" s="1"/>
  <c r="AQ127" i="1" s="1"/>
  <c r="AQ128" i="1" s="1"/>
  <c r="AQ129" i="1" s="1"/>
  <c r="AQ130" i="1" s="1"/>
  <c r="AQ131" i="1" s="1"/>
  <c r="AQ132" i="1" s="1"/>
  <c r="AQ133" i="1" s="1"/>
  <c r="AQ134" i="1" s="1"/>
  <c r="AQ135" i="1" s="1"/>
  <c r="AQ136" i="1" s="1"/>
  <c r="AQ137" i="1" s="1"/>
  <c r="AQ138" i="1" s="1"/>
  <c r="AQ139" i="1" s="1"/>
  <c r="AQ140" i="1" s="1"/>
  <c r="AQ141" i="1" s="1"/>
  <c r="AQ142" i="1" s="1"/>
  <c r="AQ143" i="1" s="1"/>
  <c r="AQ144" i="1" s="1"/>
  <c r="AQ145" i="1" s="1"/>
  <c r="AQ146" i="1" s="1"/>
  <c r="AQ147" i="1" s="1"/>
  <c r="AQ148" i="1" s="1"/>
  <c r="AQ149" i="1" s="1"/>
  <c r="AQ150" i="1" s="1"/>
  <c r="AQ151" i="1" s="1"/>
  <c r="AQ152" i="1" s="1"/>
  <c r="AQ153" i="1" s="1"/>
  <c r="AQ154" i="1" s="1"/>
  <c r="AQ155" i="1" s="1"/>
  <c r="AQ156" i="1" s="1"/>
  <c r="AQ157" i="1" s="1"/>
  <c r="AQ158" i="1" s="1"/>
  <c r="AQ159" i="1" s="1"/>
  <c r="AQ160" i="1" s="1"/>
  <c r="AQ161" i="1" s="1"/>
  <c r="AQ162" i="1" s="1"/>
  <c r="AQ163" i="1" s="1"/>
  <c r="AQ164" i="1" s="1"/>
  <c r="AQ165" i="1" s="1"/>
  <c r="AQ166" i="1" s="1"/>
  <c r="AQ167" i="1" s="1"/>
  <c r="AQ168" i="1" s="1"/>
  <c r="AQ169" i="1" s="1"/>
  <c r="AQ170" i="1" s="1"/>
  <c r="AQ171" i="1" s="1"/>
  <c r="AQ172" i="1" s="1"/>
  <c r="AQ173" i="1" s="1"/>
  <c r="AQ174" i="1" s="1"/>
  <c r="AQ175" i="1" s="1"/>
  <c r="AQ176" i="1" s="1"/>
  <c r="AQ177" i="1" s="1"/>
  <c r="AQ178" i="1" s="1"/>
  <c r="AQ179" i="1" s="1"/>
  <c r="AQ180" i="1" s="1"/>
  <c r="AQ181" i="1" s="1"/>
  <c r="AQ182" i="1" s="1"/>
  <c r="AQ183" i="1" s="1"/>
  <c r="AQ184" i="1" s="1"/>
  <c r="AQ185" i="1" s="1"/>
  <c r="AQ186" i="1" s="1"/>
  <c r="AQ187" i="1" s="1"/>
  <c r="AQ188" i="1" s="1"/>
  <c r="AQ189" i="1" s="1"/>
  <c r="AQ190" i="1" s="1"/>
  <c r="AQ191" i="1" s="1"/>
  <c r="AQ192" i="1" s="1"/>
  <c r="AQ193" i="1" s="1"/>
  <c r="AQ194" i="1" s="1"/>
  <c r="AQ195" i="1" s="1"/>
  <c r="AQ196" i="1" s="1"/>
  <c r="AQ197" i="1" s="1"/>
  <c r="AQ198" i="1" s="1"/>
  <c r="AQ199" i="1" s="1"/>
  <c r="AQ200" i="1" s="1"/>
  <c r="AQ201" i="1" s="1"/>
  <c r="AQ202" i="1" s="1"/>
  <c r="AQ203" i="1" s="1"/>
  <c r="AQ204" i="1" s="1"/>
  <c r="AQ205" i="1" s="1"/>
  <c r="AQ206" i="1" s="1"/>
  <c r="AQ207" i="1" s="1"/>
  <c r="AQ208" i="1" s="1"/>
  <c r="AQ209" i="1" s="1"/>
  <c r="AQ210" i="1" s="1"/>
  <c r="AQ211" i="1" s="1"/>
  <c r="AQ212" i="1" s="1"/>
  <c r="AQ213" i="1" s="1"/>
  <c r="AQ214" i="1" s="1"/>
  <c r="AQ215" i="1" s="1"/>
  <c r="AQ216" i="1" s="1"/>
  <c r="AQ217" i="1" s="1"/>
  <c r="AQ218" i="1" s="1"/>
  <c r="AQ219" i="1" s="1"/>
  <c r="AQ220" i="1" s="1"/>
  <c r="AQ221" i="1" s="1"/>
  <c r="AQ222" i="1" s="1"/>
  <c r="AQ223" i="1" s="1"/>
  <c r="AQ224" i="1" s="1"/>
  <c r="AQ225" i="1" s="1"/>
  <c r="AQ226" i="1" s="1"/>
  <c r="AQ227" i="1" s="1"/>
  <c r="AQ228" i="1" s="1"/>
  <c r="AQ229" i="1" s="1"/>
  <c r="AQ230" i="1" s="1"/>
  <c r="AQ231" i="1" s="1"/>
  <c r="AQ232" i="1" s="1"/>
  <c r="AQ233" i="1" s="1"/>
  <c r="AQ234" i="1" s="1"/>
  <c r="AQ235" i="1" s="1"/>
  <c r="AQ236" i="1" s="1"/>
  <c r="AQ237" i="1" s="1"/>
  <c r="AQ238" i="1" s="1"/>
  <c r="AQ239" i="1" s="1"/>
  <c r="AQ240" i="1" s="1"/>
  <c r="AQ241" i="1" s="1"/>
  <c r="AQ242" i="1" s="1"/>
  <c r="AQ243" i="1" s="1"/>
  <c r="AQ244" i="1" s="1"/>
  <c r="AQ245" i="1" s="1"/>
  <c r="AQ246" i="1" s="1"/>
  <c r="AQ247" i="1" s="1"/>
  <c r="AQ248" i="1" s="1"/>
  <c r="AQ249" i="1" s="1"/>
  <c r="AQ250" i="1" s="1"/>
  <c r="AQ251" i="1" s="1"/>
  <c r="AQ252" i="1" s="1"/>
  <c r="AQ253" i="1" s="1"/>
  <c r="AQ254" i="1" s="1"/>
  <c r="AQ255" i="1" s="1"/>
  <c r="AQ256" i="1" s="1"/>
  <c r="AQ257" i="1" s="1"/>
  <c r="AQ258" i="1" s="1"/>
  <c r="AQ259" i="1" s="1"/>
  <c r="AQ260" i="1" s="1"/>
  <c r="AQ261" i="1" s="1"/>
  <c r="AQ262" i="1" s="1"/>
  <c r="AQ263" i="1" s="1"/>
  <c r="AQ264" i="1" s="1"/>
  <c r="AQ265" i="1" s="1"/>
  <c r="AQ266" i="1" s="1"/>
  <c r="AQ267" i="1" s="1"/>
  <c r="AQ268" i="1" s="1"/>
  <c r="AQ269" i="1" s="1"/>
  <c r="AQ270" i="1" s="1"/>
  <c r="AQ271" i="1" s="1"/>
  <c r="AQ272" i="1" s="1"/>
  <c r="AQ273" i="1" s="1"/>
  <c r="AQ274" i="1" s="1"/>
  <c r="AQ275" i="1" s="1"/>
  <c r="AQ276" i="1" s="1"/>
  <c r="AQ277" i="1" s="1"/>
  <c r="AQ278" i="1" s="1"/>
  <c r="AQ279" i="1" s="1"/>
  <c r="AQ280" i="1" s="1"/>
  <c r="AQ281" i="1" s="1"/>
  <c r="AQ282" i="1" s="1"/>
  <c r="AQ283" i="1" s="1"/>
  <c r="AQ284" i="1" s="1"/>
  <c r="AQ285" i="1" s="1"/>
  <c r="AQ286" i="1" s="1"/>
  <c r="AQ287" i="1" s="1"/>
  <c r="AQ288" i="1" s="1"/>
  <c r="AQ289" i="1" s="1"/>
  <c r="AQ290" i="1" s="1"/>
  <c r="AQ291" i="1" s="1"/>
  <c r="AQ292" i="1" s="1"/>
  <c r="AQ293" i="1" s="1"/>
  <c r="AQ294" i="1" s="1"/>
  <c r="AQ295" i="1" s="1"/>
  <c r="AQ296" i="1" s="1"/>
  <c r="AQ297" i="1" s="1"/>
  <c r="AQ298" i="1" s="1"/>
  <c r="AQ299" i="1" s="1"/>
  <c r="AQ300" i="1" s="1"/>
  <c r="AQ301" i="1" s="1"/>
  <c r="AQ302" i="1" s="1"/>
  <c r="AQ303" i="1" s="1"/>
  <c r="AQ304" i="1" s="1"/>
  <c r="AQ305" i="1" s="1"/>
  <c r="AQ306" i="1" s="1"/>
  <c r="AQ307" i="1" s="1"/>
  <c r="AQ308" i="1" s="1"/>
  <c r="AQ309" i="1" s="1"/>
  <c r="AQ310" i="1" s="1"/>
  <c r="AQ311" i="1" s="1"/>
  <c r="AQ312" i="1" s="1"/>
  <c r="AQ313" i="1" s="1"/>
  <c r="AQ314" i="1" s="1"/>
  <c r="AQ315" i="1" s="1"/>
  <c r="AQ316" i="1" s="1"/>
  <c r="AQ317" i="1" s="1"/>
  <c r="AQ318" i="1" s="1"/>
  <c r="AQ319" i="1" s="1"/>
  <c r="AQ320" i="1" s="1"/>
  <c r="AQ321" i="1" s="1"/>
  <c r="AQ322" i="1" s="1"/>
  <c r="AQ323" i="1" s="1"/>
  <c r="AQ324" i="1" s="1"/>
  <c r="AQ325" i="1" s="1"/>
  <c r="AQ326" i="1" s="1"/>
  <c r="AQ327" i="1" s="1"/>
  <c r="AQ328" i="1" s="1"/>
  <c r="AQ329" i="1" s="1"/>
  <c r="AQ330" i="1" s="1"/>
  <c r="AQ331" i="1" s="1"/>
  <c r="AQ332" i="1" s="1"/>
  <c r="AQ333" i="1" s="1"/>
  <c r="AQ334" i="1" s="1"/>
  <c r="AQ335" i="1" s="1"/>
  <c r="AQ336" i="1" s="1"/>
  <c r="AQ337" i="1" s="1"/>
  <c r="AQ338" i="1" s="1"/>
  <c r="AQ339" i="1" s="1"/>
  <c r="AQ340" i="1" s="1"/>
  <c r="AQ341" i="1" s="1"/>
  <c r="AQ342" i="1" s="1"/>
  <c r="AQ343" i="1" s="1"/>
  <c r="AQ344" i="1" s="1"/>
  <c r="AQ345" i="1" s="1"/>
  <c r="AQ346" i="1" s="1"/>
  <c r="AQ347" i="1" s="1"/>
  <c r="AQ348" i="1" s="1"/>
  <c r="AQ349" i="1" s="1"/>
  <c r="AQ350" i="1" s="1"/>
  <c r="AQ351" i="1" s="1"/>
  <c r="AQ352" i="1" s="1"/>
  <c r="AQ353" i="1" s="1"/>
  <c r="AQ354" i="1" s="1"/>
  <c r="AQ355" i="1" s="1"/>
  <c r="AQ356" i="1" s="1"/>
  <c r="AQ357" i="1" s="1"/>
  <c r="AQ358" i="1" s="1"/>
  <c r="AQ359" i="1" s="1"/>
  <c r="AQ360" i="1" s="1"/>
  <c r="AQ361" i="1" s="1"/>
  <c r="AQ362" i="1" s="1"/>
  <c r="AQ363" i="1" s="1"/>
  <c r="AQ364" i="1" s="1"/>
  <c r="AQ365" i="1" s="1"/>
  <c r="AQ366" i="1" s="1"/>
  <c r="AQ367" i="1" s="1"/>
  <c r="AQ368" i="1" s="1"/>
  <c r="AQ369" i="1" s="1"/>
  <c r="AQ370" i="1" s="1"/>
  <c r="AQ371" i="1" s="1"/>
  <c r="AQ372" i="1" s="1"/>
  <c r="AQ373" i="1" s="1"/>
  <c r="AQ374" i="1" s="1"/>
  <c r="AQ375" i="1" s="1"/>
  <c r="V4" i="1"/>
  <c r="AA15" i="1" s="1"/>
  <c r="K16" i="1" l="1"/>
  <c r="K17" i="1"/>
  <c r="O17" i="1"/>
  <c r="AK2" i="1"/>
  <c r="AK4" i="1" s="1"/>
  <c r="AK5" i="1" s="1"/>
  <c r="AK6" i="1" s="1"/>
  <c r="AK7" i="1" s="1"/>
  <c r="AN16" i="1" s="1"/>
  <c r="AC16" i="1"/>
  <c r="J18" i="1"/>
  <c r="K18" i="1" s="1"/>
  <c r="AR375" i="1"/>
  <c r="AS375" i="1" s="1"/>
  <c r="AT375" i="1" s="1"/>
  <c r="AR374" i="1"/>
  <c r="AS374" i="1" s="1"/>
  <c r="AT374" i="1" s="1"/>
  <c r="AR373" i="1"/>
  <c r="AS373" i="1" s="1"/>
  <c r="AT373" i="1" s="1"/>
  <c r="AR372" i="1"/>
  <c r="AS372" i="1" s="1"/>
  <c r="AT372" i="1" s="1"/>
  <c r="AR371" i="1"/>
  <c r="AS371" i="1" s="1"/>
  <c r="AT371" i="1" s="1"/>
  <c r="AR370" i="1"/>
  <c r="AS370" i="1" s="1"/>
  <c r="AT370" i="1" s="1"/>
  <c r="AR369" i="1"/>
  <c r="AS369" i="1" s="1"/>
  <c r="AT369" i="1" s="1"/>
  <c r="AR368" i="1"/>
  <c r="AS368" i="1" s="1"/>
  <c r="AT368" i="1" s="1"/>
  <c r="AR367" i="1"/>
  <c r="AS367" i="1" s="1"/>
  <c r="AT367" i="1" s="1"/>
  <c r="AR366" i="1"/>
  <c r="AS366" i="1" s="1"/>
  <c r="AT366" i="1" s="1"/>
  <c r="AR365" i="1"/>
  <c r="AS365" i="1" s="1"/>
  <c r="AT365" i="1" s="1"/>
  <c r="AR364" i="1"/>
  <c r="AS364" i="1" s="1"/>
  <c r="AT364" i="1" s="1"/>
  <c r="AR363" i="1"/>
  <c r="AS363" i="1" s="1"/>
  <c r="AT363" i="1" s="1"/>
  <c r="AR362" i="1"/>
  <c r="AS362" i="1" s="1"/>
  <c r="AT362" i="1" s="1"/>
  <c r="AR361" i="1"/>
  <c r="AS361" i="1" s="1"/>
  <c r="AT361" i="1" s="1"/>
  <c r="AR360" i="1"/>
  <c r="AS360" i="1" s="1"/>
  <c r="AT360" i="1" s="1"/>
  <c r="AR359" i="1"/>
  <c r="AS359" i="1" s="1"/>
  <c r="AT359" i="1" s="1"/>
  <c r="AR358" i="1"/>
  <c r="AS358" i="1" s="1"/>
  <c r="AT358" i="1" s="1"/>
  <c r="AR357" i="1"/>
  <c r="AS357" i="1" s="1"/>
  <c r="AT357" i="1" s="1"/>
  <c r="AR356" i="1"/>
  <c r="AS356" i="1" s="1"/>
  <c r="AT356" i="1" s="1"/>
  <c r="AR355" i="1"/>
  <c r="AS355" i="1" s="1"/>
  <c r="AT355" i="1" s="1"/>
  <c r="AR354" i="1"/>
  <c r="AS354" i="1" s="1"/>
  <c r="AT354" i="1" s="1"/>
  <c r="AR353" i="1"/>
  <c r="AS353" i="1" s="1"/>
  <c r="AT353" i="1" s="1"/>
  <c r="AR352" i="1"/>
  <c r="AS352" i="1" s="1"/>
  <c r="AT352" i="1" s="1"/>
  <c r="AR351" i="1"/>
  <c r="AS351" i="1" s="1"/>
  <c r="AT351" i="1" s="1"/>
  <c r="AR350" i="1"/>
  <c r="AS350" i="1" s="1"/>
  <c r="AT350" i="1" s="1"/>
  <c r="AR349" i="1"/>
  <c r="AS349" i="1" s="1"/>
  <c r="AT349" i="1" s="1"/>
  <c r="AR348" i="1"/>
  <c r="AS348" i="1" s="1"/>
  <c r="AT348" i="1" s="1"/>
  <c r="AR347" i="1"/>
  <c r="AS347" i="1" s="1"/>
  <c r="AT347" i="1" s="1"/>
  <c r="AR346" i="1"/>
  <c r="AS346" i="1" s="1"/>
  <c r="AT346" i="1" s="1"/>
  <c r="AR345" i="1"/>
  <c r="AS345" i="1" s="1"/>
  <c r="AT345" i="1" s="1"/>
  <c r="AR344" i="1"/>
  <c r="AS344" i="1" s="1"/>
  <c r="AT344" i="1" s="1"/>
  <c r="AR343" i="1"/>
  <c r="AS343" i="1" s="1"/>
  <c r="AT343" i="1" s="1"/>
  <c r="AR342" i="1"/>
  <c r="AS342" i="1" s="1"/>
  <c r="AT342" i="1" s="1"/>
  <c r="AR341" i="1"/>
  <c r="AS341" i="1" s="1"/>
  <c r="AT341" i="1" s="1"/>
  <c r="AR340" i="1"/>
  <c r="AS340" i="1" s="1"/>
  <c r="AT340" i="1" s="1"/>
  <c r="AR339" i="1"/>
  <c r="AS339" i="1" s="1"/>
  <c r="AT339" i="1" s="1"/>
  <c r="AR338" i="1"/>
  <c r="AS338" i="1" s="1"/>
  <c r="AT338" i="1" s="1"/>
  <c r="AR337" i="1"/>
  <c r="AS337" i="1" s="1"/>
  <c r="AT337" i="1" s="1"/>
  <c r="AR336" i="1"/>
  <c r="AS336" i="1" s="1"/>
  <c r="AT336" i="1" s="1"/>
  <c r="AR335" i="1"/>
  <c r="AS335" i="1" s="1"/>
  <c r="AT335" i="1" s="1"/>
  <c r="AR334" i="1"/>
  <c r="AS334" i="1" s="1"/>
  <c r="AT334" i="1" s="1"/>
  <c r="AR333" i="1"/>
  <c r="AS333" i="1" s="1"/>
  <c r="AT333" i="1" s="1"/>
  <c r="AR332" i="1"/>
  <c r="AS332" i="1" s="1"/>
  <c r="AT332" i="1" s="1"/>
  <c r="AR331" i="1"/>
  <c r="AS331" i="1" s="1"/>
  <c r="AT331" i="1" s="1"/>
  <c r="AR330" i="1"/>
  <c r="AS330" i="1" s="1"/>
  <c r="AT330" i="1" s="1"/>
  <c r="AR329" i="1"/>
  <c r="AS329" i="1" s="1"/>
  <c r="AT329" i="1" s="1"/>
  <c r="AR328" i="1"/>
  <c r="AS328" i="1" s="1"/>
  <c r="AT328" i="1" s="1"/>
  <c r="AR327" i="1"/>
  <c r="AS327" i="1" s="1"/>
  <c r="AT327" i="1" s="1"/>
  <c r="AR326" i="1"/>
  <c r="AS326" i="1" s="1"/>
  <c r="AT326" i="1" s="1"/>
  <c r="AR325" i="1"/>
  <c r="AS325" i="1" s="1"/>
  <c r="AT325" i="1" s="1"/>
  <c r="AR324" i="1"/>
  <c r="AS324" i="1" s="1"/>
  <c r="AT324" i="1" s="1"/>
  <c r="AR323" i="1"/>
  <c r="AS323" i="1" s="1"/>
  <c r="AT323" i="1" s="1"/>
  <c r="AR322" i="1"/>
  <c r="AS322" i="1" s="1"/>
  <c r="AT322" i="1" s="1"/>
  <c r="AR321" i="1"/>
  <c r="AS321" i="1" s="1"/>
  <c r="AT321" i="1" s="1"/>
  <c r="AR320" i="1"/>
  <c r="AS320" i="1" s="1"/>
  <c r="AT320" i="1" s="1"/>
  <c r="AR319" i="1"/>
  <c r="AS319" i="1" s="1"/>
  <c r="AT319" i="1" s="1"/>
  <c r="AR318" i="1"/>
  <c r="AS318" i="1" s="1"/>
  <c r="AT318" i="1" s="1"/>
  <c r="AR317" i="1"/>
  <c r="AS317" i="1" s="1"/>
  <c r="AT317" i="1" s="1"/>
  <c r="AR316" i="1"/>
  <c r="AS316" i="1" s="1"/>
  <c r="AT316" i="1" s="1"/>
  <c r="AR315" i="1"/>
  <c r="AS315" i="1" s="1"/>
  <c r="AT315" i="1" s="1"/>
  <c r="AR314" i="1"/>
  <c r="AS314" i="1" s="1"/>
  <c r="AT314" i="1" s="1"/>
  <c r="AR313" i="1"/>
  <c r="AS313" i="1" s="1"/>
  <c r="AT313" i="1" s="1"/>
  <c r="AR312" i="1"/>
  <c r="AS312" i="1" s="1"/>
  <c r="AT312" i="1" s="1"/>
  <c r="AR311" i="1"/>
  <c r="AS311" i="1" s="1"/>
  <c r="AT311" i="1" s="1"/>
  <c r="AR310" i="1"/>
  <c r="AS310" i="1" s="1"/>
  <c r="AT310" i="1" s="1"/>
  <c r="AR309" i="1"/>
  <c r="AS309" i="1" s="1"/>
  <c r="AT309" i="1" s="1"/>
  <c r="AR308" i="1"/>
  <c r="AS308" i="1" s="1"/>
  <c r="AT308" i="1" s="1"/>
  <c r="AR307" i="1"/>
  <c r="AS307" i="1" s="1"/>
  <c r="AT307" i="1" s="1"/>
  <c r="AR306" i="1"/>
  <c r="AS306" i="1" s="1"/>
  <c r="AT306" i="1" s="1"/>
  <c r="AR305" i="1"/>
  <c r="AS305" i="1" s="1"/>
  <c r="AT305" i="1" s="1"/>
  <c r="AR304" i="1"/>
  <c r="AS304" i="1" s="1"/>
  <c r="AT304" i="1" s="1"/>
  <c r="AR303" i="1"/>
  <c r="AS303" i="1" s="1"/>
  <c r="AT303" i="1" s="1"/>
  <c r="AR302" i="1"/>
  <c r="AS302" i="1" s="1"/>
  <c r="AT302" i="1" s="1"/>
  <c r="AR301" i="1"/>
  <c r="AS301" i="1" s="1"/>
  <c r="AT301" i="1" s="1"/>
  <c r="AR300" i="1"/>
  <c r="AS300" i="1" s="1"/>
  <c r="AT300" i="1" s="1"/>
  <c r="AR299" i="1"/>
  <c r="AS299" i="1" s="1"/>
  <c r="AT299" i="1" s="1"/>
  <c r="AR298" i="1"/>
  <c r="AS298" i="1" s="1"/>
  <c r="AT298" i="1" s="1"/>
  <c r="AR297" i="1"/>
  <c r="AS297" i="1" s="1"/>
  <c r="AT297" i="1" s="1"/>
  <c r="AR296" i="1"/>
  <c r="AS296" i="1" s="1"/>
  <c r="AT296" i="1" s="1"/>
  <c r="AR295" i="1"/>
  <c r="AS295" i="1" s="1"/>
  <c r="AT295" i="1" s="1"/>
  <c r="AR294" i="1"/>
  <c r="AS294" i="1" s="1"/>
  <c r="AT294" i="1" s="1"/>
  <c r="AR293" i="1"/>
  <c r="AS293" i="1" s="1"/>
  <c r="AT293" i="1" s="1"/>
  <c r="AR292" i="1"/>
  <c r="AS292" i="1" s="1"/>
  <c r="AT292" i="1" s="1"/>
  <c r="AR291" i="1"/>
  <c r="AS291" i="1" s="1"/>
  <c r="AT291" i="1" s="1"/>
  <c r="AR290" i="1"/>
  <c r="AS290" i="1" s="1"/>
  <c r="AT290" i="1" s="1"/>
  <c r="AR289" i="1"/>
  <c r="AS289" i="1" s="1"/>
  <c r="AT289" i="1" s="1"/>
  <c r="AR288" i="1"/>
  <c r="AS288" i="1" s="1"/>
  <c r="AT288" i="1" s="1"/>
  <c r="AR287" i="1"/>
  <c r="AS287" i="1" s="1"/>
  <c r="AT287" i="1" s="1"/>
  <c r="AR286" i="1"/>
  <c r="AS286" i="1" s="1"/>
  <c r="AT286" i="1" s="1"/>
  <c r="AR285" i="1"/>
  <c r="AS285" i="1" s="1"/>
  <c r="AT285" i="1" s="1"/>
  <c r="AR284" i="1"/>
  <c r="AS284" i="1" s="1"/>
  <c r="AT284" i="1" s="1"/>
  <c r="AR283" i="1"/>
  <c r="AS283" i="1" s="1"/>
  <c r="AT283" i="1" s="1"/>
  <c r="AR282" i="1"/>
  <c r="AS282" i="1" s="1"/>
  <c r="AT282" i="1" s="1"/>
  <c r="AR281" i="1"/>
  <c r="AS281" i="1" s="1"/>
  <c r="AT281" i="1" s="1"/>
  <c r="AR280" i="1"/>
  <c r="AS280" i="1" s="1"/>
  <c r="AT280" i="1" s="1"/>
  <c r="AR279" i="1"/>
  <c r="AS279" i="1" s="1"/>
  <c r="AT279" i="1" s="1"/>
  <c r="AR278" i="1"/>
  <c r="AS278" i="1" s="1"/>
  <c r="AT278" i="1" s="1"/>
  <c r="AR277" i="1"/>
  <c r="AS277" i="1" s="1"/>
  <c r="AT277" i="1" s="1"/>
  <c r="AR276" i="1"/>
  <c r="AS276" i="1" s="1"/>
  <c r="AT276" i="1" s="1"/>
  <c r="AR275" i="1"/>
  <c r="AS275" i="1" s="1"/>
  <c r="AT275" i="1" s="1"/>
  <c r="AR274" i="1"/>
  <c r="AS274" i="1" s="1"/>
  <c r="AT274" i="1" s="1"/>
  <c r="AR273" i="1"/>
  <c r="AS273" i="1" s="1"/>
  <c r="AT273" i="1" s="1"/>
  <c r="AR272" i="1"/>
  <c r="AS272" i="1" s="1"/>
  <c r="AT272" i="1" s="1"/>
  <c r="AR271" i="1"/>
  <c r="AS271" i="1" s="1"/>
  <c r="AT271" i="1" s="1"/>
  <c r="AR270" i="1"/>
  <c r="AS270" i="1" s="1"/>
  <c r="AT270" i="1" s="1"/>
  <c r="AR269" i="1"/>
  <c r="AS269" i="1" s="1"/>
  <c r="AT269" i="1" s="1"/>
  <c r="AR268" i="1"/>
  <c r="AS268" i="1" s="1"/>
  <c r="AT268" i="1" s="1"/>
  <c r="AR267" i="1"/>
  <c r="AS267" i="1" s="1"/>
  <c r="AT267" i="1" s="1"/>
  <c r="AR266" i="1"/>
  <c r="AS266" i="1" s="1"/>
  <c r="AT266" i="1" s="1"/>
  <c r="AR265" i="1"/>
  <c r="AS265" i="1" s="1"/>
  <c r="AT265" i="1" s="1"/>
  <c r="AR264" i="1"/>
  <c r="AS264" i="1" s="1"/>
  <c r="AT264" i="1" s="1"/>
  <c r="AR263" i="1"/>
  <c r="AS263" i="1" s="1"/>
  <c r="AT263" i="1" s="1"/>
  <c r="AR262" i="1"/>
  <c r="AS262" i="1" s="1"/>
  <c r="AT262" i="1" s="1"/>
  <c r="AR261" i="1"/>
  <c r="AS261" i="1" s="1"/>
  <c r="AT261" i="1" s="1"/>
  <c r="AR260" i="1"/>
  <c r="AS260" i="1" s="1"/>
  <c r="AT260" i="1" s="1"/>
  <c r="AR259" i="1"/>
  <c r="AS259" i="1" s="1"/>
  <c r="AT259" i="1" s="1"/>
  <c r="AR258" i="1"/>
  <c r="AS258" i="1" s="1"/>
  <c r="AT258" i="1" s="1"/>
  <c r="AR257" i="1"/>
  <c r="AS257" i="1" s="1"/>
  <c r="AT257" i="1" s="1"/>
  <c r="AR256" i="1"/>
  <c r="AS256" i="1" s="1"/>
  <c r="AT256" i="1" s="1"/>
  <c r="AR255" i="1"/>
  <c r="AS255" i="1" s="1"/>
  <c r="AT255" i="1" s="1"/>
  <c r="AR254" i="1"/>
  <c r="AS254" i="1" s="1"/>
  <c r="AT254" i="1" s="1"/>
  <c r="AR253" i="1"/>
  <c r="AS253" i="1" s="1"/>
  <c r="AT253" i="1" s="1"/>
  <c r="AR252" i="1"/>
  <c r="AS252" i="1" s="1"/>
  <c r="AT252" i="1" s="1"/>
  <c r="AR251" i="1"/>
  <c r="AS251" i="1" s="1"/>
  <c r="AT251" i="1" s="1"/>
  <c r="AR250" i="1"/>
  <c r="AS250" i="1" s="1"/>
  <c r="AT250" i="1" s="1"/>
  <c r="AR249" i="1"/>
  <c r="AS249" i="1" s="1"/>
  <c r="AT249" i="1" s="1"/>
  <c r="AR248" i="1"/>
  <c r="AS248" i="1" s="1"/>
  <c r="AT248" i="1" s="1"/>
  <c r="AR247" i="1"/>
  <c r="AS247" i="1" s="1"/>
  <c r="AT247" i="1" s="1"/>
  <c r="AR246" i="1"/>
  <c r="AS246" i="1" s="1"/>
  <c r="AT246" i="1" s="1"/>
  <c r="AR245" i="1"/>
  <c r="AS245" i="1" s="1"/>
  <c r="AT245" i="1" s="1"/>
  <c r="AR244" i="1"/>
  <c r="AS244" i="1" s="1"/>
  <c r="AT244" i="1" s="1"/>
  <c r="AR243" i="1"/>
  <c r="AS243" i="1" s="1"/>
  <c r="AT243" i="1" s="1"/>
  <c r="AR242" i="1"/>
  <c r="AS242" i="1" s="1"/>
  <c r="AT242" i="1" s="1"/>
  <c r="AR241" i="1"/>
  <c r="AS241" i="1" s="1"/>
  <c r="AT241" i="1" s="1"/>
  <c r="AR240" i="1"/>
  <c r="AS240" i="1" s="1"/>
  <c r="AT240" i="1" s="1"/>
  <c r="AR239" i="1"/>
  <c r="AS239" i="1" s="1"/>
  <c r="AT239" i="1" s="1"/>
  <c r="AR238" i="1"/>
  <c r="AS238" i="1" s="1"/>
  <c r="AT238" i="1" s="1"/>
  <c r="AR237" i="1"/>
  <c r="AS237" i="1" s="1"/>
  <c r="AT237" i="1" s="1"/>
  <c r="AR236" i="1"/>
  <c r="AS236" i="1" s="1"/>
  <c r="AT236" i="1" s="1"/>
  <c r="AR235" i="1"/>
  <c r="AS235" i="1" s="1"/>
  <c r="AT235" i="1" s="1"/>
  <c r="AR234" i="1"/>
  <c r="AS234" i="1" s="1"/>
  <c r="AT234" i="1" s="1"/>
  <c r="AR233" i="1"/>
  <c r="AS233" i="1" s="1"/>
  <c r="AT233" i="1" s="1"/>
  <c r="AR232" i="1"/>
  <c r="AS232" i="1" s="1"/>
  <c r="AT232" i="1" s="1"/>
  <c r="AR231" i="1"/>
  <c r="AS231" i="1" s="1"/>
  <c r="AT231" i="1" s="1"/>
  <c r="AR230" i="1"/>
  <c r="AS230" i="1" s="1"/>
  <c r="AT230" i="1" s="1"/>
  <c r="AR229" i="1"/>
  <c r="AS229" i="1" s="1"/>
  <c r="AT229" i="1" s="1"/>
  <c r="AR228" i="1"/>
  <c r="AS228" i="1" s="1"/>
  <c r="AT228" i="1" s="1"/>
  <c r="AR227" i="1"/>
  <c r="AS227" i="1" s="1"/>
  <c r="AT227" i="1" s="1"/>
  <c r="AR226" i="1"/>
  <c r="AS226" i="1" s="1"/>
  <c r="AT226" i="1" s="1"/>
  <c r="AR225" i="1"/>
  <c r="AS225" i="1" s="1"/>
  <c r="AT225" i="1" s="1"/>
  <c r="AR224" i="1"/>
  <c r="AS224" i="1" s="1"/>
  <c r="AT224" i="1" s="1"/>
  <c r="AR223" i="1"/>
  <c r="AS223" i="1" s="1"/>
  <c r="AT223" i="1" s="1"/>
  <c r="AR222" i="1"/>
  <c r="AS222" i="1" s="1"/>
  <c r="AT222" i="1" s="1"/>
  <c r="AR221" i="1"/>
  <c r="AS221" i="1" s="1"/>
  <c r="AT221" i="1" s="1"/>
  <c r="AR220" i="1"/>
  <c r="AS220" i="1" s="1"/>
  <c r="AT220" i="1" s="1"/>
  <c r="AR219" i="1"/>
  <c r="AS219" i="1" s="1"/>
  <c r="AT219" i="1" s="1"/>
  <c r="AR218" i="1"/>
  <c r="AS218" i="1" s="1"/>
  <c r="AT218" i="1" s="1"/>
  <c r="AR217" i="1"/>
  <c r="AS217" i="1" s="1"/>
  <c r="AT217" i="1" s="1"/>
  <c r="AR216" i="1"/>
  <c r="AS216" i="1" s="1"/>
  <c r="AT216" i="1" s="1"/>
  <c r="AR215" i="1"/>
  <c r="AS215" i="1" s="1"/>
  <c r="AT215" i="1" s="1"/>
  <c r="AR214" i="1"/>
  <c r="AS214" i="1" s="1"/>
  <c r="AT214" i="1" s="1"/>
  <c r="AR213" i="1"/>
  <c r="AS213" i="1" s="1"/>
  <c r="AT213" i="1" s="1"/>
  <c r="AR212" i="1"/>
  <c r="AS212" i="1" s="1"/>
  <c r="AT212" i="1" s="1"/>
  <c r="AR211" i="1"/>
  <c r="AS211" i="1" s="1"/>
  <c r="AT211" i="1" s="1"/>
  <c r="AR210" i="1"/>
  <c r="AS210" i="1" s="1"/>
  <c r="AT210" i="1" s="1"/>
  <c r="AR209" i="1"/>
  <c r="AS209" i="1" s="1"/>
  <c r="AT209" i="1" s="1"/>
  <c r="AR208" i="1"/>
  <c r="AS208" i="1" s="1"/>
  <c r="AT208" i="1" s="1"/>
  <c r="AR207" i="1"/>
  <c r="AS207" i="1" s="1"/>
  <c r="AT207" i="1" s="1"/>
  <c r="AR206" i="1"/>
  <c r="AS206" i="1" s="1"/>
  <c r="AT206" i="1" s="1"/>
  <c r="AR205" i="1"/>
  <c r="AS205" i="1" s="1"/>
  <c r="AT205" i="1" s="1"/>
  <c r="AR204" i="1"/>
  <c r="AS204" i="1" s="1"/>
  <c r="AT204" i="1" s="1"/>
  <c r="AR203" i="1"/>
  <c r="AS203" i="1" s="1"/>
  <c r="AT203" i="1" s="1"/>
  <c r="AR202" i="1"/>
  <c r="AS202" i="1" s="1"/>
  <c r="AT202" i="1" s="1"/>
  <c r="AR201" i="1"/>
  <c r="AS201" i="1" s="1"/>
  <c r="AT201" i="1" s="1"/>
  <c r="AR200" i="1"/>
  <c r="AS200" i="1" s="1"/>
  <c r="AT200" i="1" s="1"/>
  <c r="AR199" i="1"/>
  <c r="AS199" i="1" s="1"/>
  <c r="AT199" i="1" s="1"/>
  <c r="AR198" i="1"/>
  <c r="AS198" i="1" s="1"/>
  <c r="AT198" i="1" s="1"/>
  <c r="AR197" i="1"/>
  <c r="AS197" i="1" s="1"/>
  <c r="AT197" i="1" s="1"/>
  <c r="AR196" i="1"/>
  <c r="AS196" i="1" s="1"/>
  <c r="AT196" i="1" s="1"/>
  <c r="AR195" i="1"/>
  <c r="AS195" i="1" s="1"/>
  <c r="AT195" i="1" s="1"/>
  <c r="AR194" i="1"/>
  <c r="AS194" i="1" s="1"/>
  <c r="AT194" i="1" s="1"/>
  <c r="AR193" i="1"/>
  <c r="AS193" i="1" s="1"/>
  <c r="AT193" i="1" s="1"/>
  <c r="AR192" i="1"/>
  <c r="AS192" i="1" s="1"/>
  <c r="AT192" i="1" s="1"/>
  <c r="AR191" i="1"/>
  <c r="AS191" i="1" s="1"/>
  <c r="AT191" i="1" s="1"/>
  <c r="AR190" i="1"/>
  <c r="AS190" i="1" s="1"/>
  <c r="AT190" i="1" s="1"/>
  <c r="AR189" i="1"/>
  <c r="AS189" i="1" s="1"/>
  <c r="AT189" i="1" s="1"/>
  <c r="AR188" i="1"/>
  <c r="AS188" i="1" s="1"/>
  <c r="AT188" i="1" s="1"/>
  <c r="AR187" i="1"/>
  <c r="AS187" i="1" s="1"/>
  <c r="AT187" i="1" s="1"/>
  <c r="AR186" i="1"/>
  <c r="AS186" i="1" s="1"/>
  <c r="AT186" i="1" s="1"/>
  <c r="AR185" i="1"/>
  <c r="AS185" i="1" s="1"/>
  <c r="AT185" i="1" s="1"/>
  <c r="AR184" i="1"/>
  <c r="AS184" i="1" s="1"/>
  <c r="AT184" i="1" s="1"/>
  <c r="AR183" i="1"/>
  <c r="AS183" i="1" s="1"/>
  <c r="AT183" i="1" s="1"/>
  <c r="AR182" i="1"/>
  <c r="AS182" i="1" s="1"/>
  <c r="AT182" i="1" s="1"/>
  <c r="AR181" i="1"/>
  <c r="AS181" i="1" s="1"/>
  <c r="AT181" i="1" s="1"/>
  <c r="AR180" i="1"/>
  <c r="AS180" i="1" s="1"/>
  <c r="AT180" i="1" s="1"/>
  <c r="AR179" i="1"/>
  <c r="AS179" i="1" s="1"/>
  <c r="AT179" i="1" s="1"/>
  <c r="AR178" i="1"/>
  <c r="AS178" i="1" s="1"/>
  <c r="AT178" i="1" s="1"/>
  <c r="AR177" i="1"/>
  <c r="AS177" i="1" s="1"/>
  <c r="AT177" i="1" s="1"/>
  <c r="AR176" i="1"/>
  <c r="AS176" i="1" s="1"/>
  <c r="AT176" i="1" s="1"/>
  <c r="AR175" i="1"/>
  <c r="AS175" i="1" s="1"/>
  <c r="AT175" i="1" s="1"/>
  <c r="AR174" i="1"/>
  <c r="AS174" i="1" s="1"/>
  <c r="AT174" i="1" s="1"/>
  <c r="AR173" i="1"/>
  <c r="AS173" i="1" s="1"/>
  <c r="AT173" i="1" s="1"/>
  <c r="AR172" i="1"/>
  <c r="AS172" i="1" s="1"/>
  <c r="AT172" i="1" s="1"/>
  <c r="AR171" i="1"/>
  <c r="AS171" i="1" s="1"/>
  <c r="AT171" i="1" s="1"/>
  <c r="AR170" i="1"/>
  <c r="AS170" i="1" s="1"/>
  <c r="AT170" i="1" s="1"/>
  <c r="AR169" i="1"/>
  <c r="AS169" i="1" s="1"/>
  <c r="AT169" i="1" s="1"/>
  <c r="AR168" i="1"/>
  <c r="AS168" i="1" s="1"/>
  <c r="AT168" i="1" s="1"/>
  <c r="AR167" i="1"/>
  <c r="AS167" i="1" s="1"/>
  <c r="AT167" i="1" s="1"/>
  <c r="AR166" i="1"/>
  <c r="AS166" i="1" s="1"/>
  <c r="AT166" i="1" s="1"/>
  <c r="AR165" i="1"/>
  <c r="AS165" i="1" s="1"/>
  <c r="AT165" i="1" s="1"/>
  <c r="AR164" i="1"/>
  <c r="AS164" i="1" s="1"/>
  <c r="AT164" i="1" s="1"/>
  <c r="AR163" i="1"/>
  <c r="AS163" i="1" s="1"/>
  <c r="AT163" i="1" s="1"/>
  <c r="AR162" i="1"/>
  <c r="AS162" i="1" s="1"/>
  <c r="AT162" i="1" s="1"/>
  <c r="AR161" i="1"/>
  <c r="AS161" i="1" s="1"/>
  <c r="AT161" i="1" s="1"/>
  <c r="AR160" i="1"/>
  <c r="AS160" i="1" s="1"/>
  <c r="AT160" i="1" s="1"/>
  <c r="AR159" i="1"/>
  <c r="AS159" i="1" s="1"/>
  <c r="AT159" i="1" s="1"/>
  <c r="AR158" i="1"/>
  <c r="AS158" i="1" s="1"/>
  <c r="AT158" i="1" s="1"/>
  <c r="AR157" i="1"/>
  <c r="AS157" i="1" s="1"/>
  <c r="AT157" i="1" s="1"/>
  <c r="AR156" i="1"/>
  <c r="AS156" i="1" s="1"/>
  <c r="AT156" i="1" s="1"/>
  <c r="AR155" i="1"/>
  <c r="AS155" i="1" s="1"/>
  <c r="AT155" i="1" s="1"/>
  <c r="AR154" i="1"/>
  <c r="AS154" i="1" s="1"/>
  <c r="AT154" i="1" s="1"/>
  <c r="AR153" i="1"/>
  <c r="AS153" i="1" s="1"/>
  <c r="AT153" i="1" s="1"/>
  <c r="AR152" i="1"/>
  <c r="AS152" i="1" s="1"/>
  <c r="AT152" i="1" s="1"/>
  <c r="AR151" i="1"/>
  <c r="AS151" i="1" s="1"/>
  <c r="AT151" i="1" s="1"/>
  <c r="AR150" i="1"/>
  <c r="AS150" i="1" s="1"/>
  <c r="AT150" i="1" s="1"/>
  <c r="AR149" i="1"/>
  <c r="AS149" i="1" s="1"/>
  <c r="AT149" i="1" s="1"/>
  <c r="AR148" i="1"/>
  <c r="AS148" i="1" s="1"/>
  <c r="AT148" i="1" s="1"/>
  <c r="AR147" i="1"/>
  <c r="AS147" i="1" s="1"/>
  <c r="AT147" i="1" s="1"/>
  <c r="AR146" i="1"/>
  <c r="AS146" i="1" s="1"/>
  <c r="AT146" i="1" s="1"/>
  <c r="AR145" i="1"/>
  <c r="AS145" i="1" s="1"/>
  <c r="AT145" i="1" s="1"/>
  <c r="AR144" i="1"/>
  <c r="AS144" i="1" s="1"/>
  <c r="AT144" i="1" s="1"/>
  <c r="AR143" i="1"/>
  <c r="AS143" i="1" s="1"/>
  <c r="AT143" i="1" s="1"/>
  <c r="AR142" i="1"/>
  <c r="AS142" i="1" s="1"/>
  <c r="AT142" i="1" s="1"/>
  <c r="AR141" i="1"/>
  <c r="AS141" i="1" s="1"/>
  <c r="AT141" i="1" s="1"/>
  <c r="AR140" i="1"/>
  <c r="AS140" i="1" s="1"/>
  <c r="AT140" i="1" s="1"/>
  <c r="AR139" i="1"/>
  <c r="AS139" i="1" s="1"/>
  <c r="AT139" i="1" s="1"/>
  <c r="AR138" i="1"/>
  <c r="AS138" i="1" s="1"/>
  <c r="AT138" i="1" s="1"/>
  <c r="AR137" i="1"/>
  <c r="AS137" i="1" s="1"/>
  <c r="AT137" i="1" s="1"/>
  <c r="AR136" i="1"/>
  <c r="AS136" i="1" s="1"/>
  <c r="AT136" i="1" s="1"/>
  <c r="AR135" i="1"/>
  <c r="AS135" i="1" s="1"/>
  <c r="AT135" i="1" s="1"/>
  <c r="AR134" i="1"/>
  <c r="AS134" i="1" s="1"/>
  <c r="AT134" i="1" s="1"/>
  <c r="AR133" i="1"/>
  <c r="AS133" i="1" s="1"/>
  <c r="AT133" i="1" s="1"/>
  <c r="AR132" i="1"/>
  <c r="AS132" i="1" s="1"/>
  <c r="AT132" i="1" s="1"/>
  <c r="AR131" i="1"/>
  <c r="AS131" i="1" s="1"/>
  <c r="AT131" i="1" s="1"/>
  <c r="AR130" i="1"/>
  <c r="AS130" i="1" s="1"/>
  <c r="AT130" i="1" s="1"/>
  <c r="AR129" i="1"/>
  <c r="AS129" i="1" s="1"/>
  <c r="AT129" i="1" s="1"/>
  <c r="AR128" i="1"/>
  <c r="AS128" i="1" s="1"/>
  <c r="AT128" i="1" s="1"/>
  <c r="AR127" i="1"/>
  <c r="AS127" i="1" s="1"/>
  <c r="AT127" i="1" s="1"/>
  <c r="AR126" i="1"/>
  <c r="AS126" i="1" s="1"/>
  <c r="AT126" i="1" s="1"/>
  <c r="AR125" i="1"/>
  <c r="AS125" i="1" s="1"/>
  <c r="AT125" i="1" s="1"/>
  <c r="AR124" i="1"/>
  <c r="AS124" i="1" s="1"/>
  <c r="AT124" i="1" s="1"/>
  <c r="AR123" i="1"/>
  <c r="AS123" i="1" s="1"/>
  <c r="AT123" i="1" s="1"/>
  <c r="AR122" i="1"/>
  <c r="AS122" i="1" s="1"/>
  <c r="AT122" i="1" s="1"/>
  <c r="AR121" i="1"/>
  <c r="AS121" i="1" s="1"/>
  <c r="AT121" i="1" s="1"/>
  <c r="AR120" i="1"/>
  <c r="AS120" i="1" s="1"/>
  <c r="AT120" i="1" s="1"/>
  <c r="AR119" i="1"/>
  <c r="AS119" i="1" s="1"/>
  <c r="AT119" i="1" s="1"/>
  <c r="AR118" i="1"/>
  <c r="AS118" i="1" s="1"/>
  <c r="AT118" i="1" s="1"/>
  <c r="AR117" i="1"/>
  <c r="AS117" i="1" s="1"/>
  <c r="AT117" i="1" s="1"/>
  <c r="AR116" i="1"/>
  <c r="AS116" i="1" s="1"/>
  <c r="AT116" i="1" s="1"/>
  <c r="AR115" i="1"/>
  <c r="AS115" i="1" s="1"/>
  <c r="AT115" i="1" s="1"/>
  <c r="AR114" i="1"/>
  <c r="AS114" i="1" s="1"/>
  <c r="AT114" i="1" s="1"/>
  <c r="AR113" i="1"/>
  <c r="AS113" i="1" s="1"/>
  <c r="AT113" i="1" s="1"/>
  <c r="AR112" i="1"/>
  <c r="AS112" i="1" s="1"/>
  <c r="AT112" i="1" s="1"/>
  <c r="AR111" i="1"/>
  <c r="AS111" i="1" s="1"/>
  <c r="AT111" i="1" s="1"/>
  <c r="AR110" i="1"/>
  <c r="AS110" i="1" s="1"/>
  <c r="AT110" i="1" s="1"/>
  <c r="AR109" i="1"/>
  <c r="AS109" i="1" s="1"/>
  <c r="AT109" i="1" s="1"/>
  <c r="AR108" i="1"/>
  <c r="AS108" i="1" s="1"/>
  <c r="AT108" i="1" s="1"/>
  <c r="AR107" i="1"/>
  <c r="AS107" i="1" s="1"/>
  <c r="AT107" i="1" s="1"/>
  <c r="AR106" i="1"/>
  <c r="AS106" i="1" s="1"/>
  <c r="AT106" i="1" s="1"/>
  <c r="AR105" i="1"/>
  <c r="AS105" i="1" s="1"/>
  <c r="AT105" i="1" s="1"/>
  <c r="AR104" i="1"/>
  <c r="AS104" i="1" s="1"/>
  <c r="AT104" i="1" s="1"/>
  <c r="AR103" i="1"/>
  <c r="AS103" i="1" s="1"/>
  <c r="AT103" i="1" s="1"/>
  <c r="AR102" i="1"/>
  <c r="AS102" i="1" s="1"/>
  <c r="AT102" i="1" s="1"/>
  <c r="AR101" i="1"/>
  <c r="AS101" i="1" s="1"/>
  <c r="AT101" i="1" s="1"/>
  <c r="AR100" i="1"/>
  <c r="AS100" i="1" s="1"/>
  <c r="AT100" i="1" s="1"/>
  <c r="AR99" i="1"/>
  <c r="AS99" i="1" s="1"/>
  <c r="AT99" i="1" s="1"/>
  <c r="AR98" i="1"/>
  <c r="AS98" i="1" s="1"/>
  <c r="AT98" i="1" s="1"/>
  <c r="AR97" i="1"/>
  <c r="AS97" i="1" s="1"/>
  <c r="AT97" i="1" s="1"/>
  <c r="AR96" i="1"/>
  <c r="AS96" i="1" s="1"/>
  <c r="AT96" i="1" s="1"/>
  <c r="AR95" i="1"/>
  <c r="AS95" i="1" s="1"/>
  <c r="AT95" i="1" s="1"/>
  <c r="AR94" i="1"/>
  <c r="AS94" i="1" s="1"/>
  <c r="AT94" i="1" s="1"/>
  <c r="AR93" i="1"/>
  <c r="AS93" i="1" s="1"/>
  <c r="AT93" i="1" s="1"/>
  <c r="AR92" i="1"/>
  <c r="AS92" i="1" s="1"/>
  <c r="AT92" i="1" s="1"/>
  <c r="AR91" i="1"/>
  <c r="AS91" i="1" s="1"/>
  <c r="AT91" i="1" s="1"/>
  <c r="AR90" i="1"/>
  <c r="AS90" i="1" s="1"/>
  <c r="AT90" i="1" s="1"/>
  <c r="AR89" i="1"/>
  <c r="AS89" i="1" s="1"/>
  <c r="AT89" i="1" s="1"/>
  <c r="AR88" i="1"/>
  <c r="AS88" i="1" s="1"/>
  <c r="AT88" i="1" s="1"/>
  <c r="AR87" i="1"/>
  <c r="AS87" i="1" s="1"/>
  <c r="AT87" i="1" s="1"/>
  <c r="AR86" i="1"/>
  <c r="AS86" i="1" s="1"/>
  <c r="AT86" i="1" s="1"/>
  <c r="AR85" i="1"/>
  <c r="AS85" i="1" s="1"/>
  <c r="AT85" i="1" s="1"/>
  <c r="AK15" i="1"/>
  <c r="AR23" i="1"/>
  <c r="AS23" i="1" s="1"/>
  <c r="AT23" i="1" s="1"/>
  <c r="AR25" i="1"/>
  <c r="AS25" i="1" s="1"/>
  <c r="AT25" i="1" s="1"/>
  <c r="AR27" i="1"/>
  <c r="AS27" i="1" s="1"/>
  <c r="AT27" i="1" s="1"/>
  <c r="AR29" i="1"/>
  <c r="AS29" i="1" s="1"/>
  <c r="AT29" i="1" s="1"/>
  <c r="AR31" i="1"/>
  <c r="AS31" i="1" s="1"/>
  <c r="AT31" i="1" s="1"/>
  <c r="AR44" i="1"/>
  <c r="AS44" i="1" s="1"/>
  <c r="AT44" i="1" s="1"/>
  <c r="AR46" i="1"/>
  <c r="AS46" i="1" s="1"/>
  <c r="AT46" i="1" s="1"/>
  <c r="AR48" i="1"/>
  <c r="AS48" i="1" s="1"/>
  <c r="AT48" i="1" s="1"/>
  <c r="AR50" i="1"/>
  <c r="AS50" i="1" s="1"/>
  <c r="AT50" i="1" s="1"/>
  <c r="AR52" i="1"/>
  <c r="AS52" i="1" s="1"/>
  <c r="AT52" i="1" s="1"/>
  <c r="AR53" i="1"/>
  <c r="AS53" i="1" s="1"/>
  <c r="AT53" i="1" s="1"/>
  <c r="AR54" i="1"/>
  <c r="AS54" i="1" s="1"/>
  <c r="AT54" i="1" s="1"/>
  <c r="AR55" i="1"/>
  <c r="AS55" i="1" s="1"/>
  <c r="AT55" i="1" s="1"/>
  <c r="AR56" i="1"/>
  <c r="AS56" i="1" s="1"/>
  <c r="AT56" i="1" s="1"/>
  <c r="AR57" i="1"/>
  <c r="AS57" i="1" s="1"/>
  <c r="AT57" i="1" s="1"/>
  <c r="AR58" i="1"/>
  <c r="AS58" i="1" s="1"/>
  <c r="AT58" i="1" s="1"/>
  <c r="AR59" i="1"/>
  <c r="AS59" i="1" s="1"/>
  <c r="AT59" i="1" s="1"/>
  <c r="AR60" i="1"/>
  <c r="AS60" i="1" s="1"/>
  <c r="AT60" i="1" s="1"/>
  <c r="AR61" i="1"/>
  <c r="AS61" i="1" s="1"/>
  <c r="AT61" i="1" s="1"/>
  <c r="AR62" i="1"/>
  <c r="AS62" i="1" s="1"/>
  <c r="AT62" i="1" s="1"/>
  <c r="AR64" i="1"/>
  <c r="AS64" i="1" s="1"/>
  <c r="AT64" i="1" s="1"/>
  <c r="AR66" i="1"/>
  <c r="AS66" i="1" s="1"/>
  <c r="AT66" i="1" s="1"/>
  <c r="AR68" i="1"/>
  <c r="AS68" i="1" s="1"/>
  <c r="AT68" i="1" s="1"/>
  <c r="AR70" i="1"/>
  <c r="AS70" i="1" s="1"/>
  <c r="AT70" i="1" s="1"/>
  <c r="AR72" i="1"/>
  <c r="AS72" i="1" s="1"/>
  <c r="AT72" i="1" s="1"/>
  <c r="AR73" i="1"/>
  <c r="AS73" i="1" s="1"/>
  <c r="AT73" i="1" s="1"/>
  <c r="AR74" i="1"/>
  <c r="AS74" i="1" s="1"/>
  <c r="AT74" i="1" s="1"/>
  <c r="AR75" i="1"/>
  <c r="AS75" i="1" s="1"/>
  <c r="AT75" i="1" s="1"/>
  <c r="AR76" i="1"/>
  <c r="AS76" i="1" s="1"/>
  <c r="AT76" i="1" s="1"/>
  <c r="AR77" i="1"/>
  <c r="AS77" i="1" s="1"/>
  <c r="AT77" i="1" s="1"/>
  <c r="AR78" i="1"/>
  <c r="AS78" i="1" s="1"/>
  <c r="AT78" i="1" s="1"/>
  <c r="AR79" i="1"/>
  <c r="AS79" i="1" s="1"/>
  <c r="AT79" i="1" s="1"/>
  <c r="AR80" i="1"/>
  <c r="AS80" i="1" s="1"/>
  <c r="AT80" i="1" s="1"/>
  <c r="AR81" i="1"/>
  <c r="AS81" i="1" s="1"/>
  <c r="AT81" i="1" s="1"/>
  <c r="AR82" i="1"/>
  <c r="AS82" i="1" s="1"/>
  <c r="AT82" i="1" s="1"/>
  <c r="AR83" i="1"/>
  <c r="AS83" i="1" s="1"/>
  <c r="AT83" i="1" s="1"/>
  <c r="AR84" i="1"/>
  <c r="AS84" i="1" s="1"/>
  <c r="AT84" i="1" s="1"/>
  <c r="AR16" i="1"/>
  <c r="AS16" i="1" s="1"/>
  <c r="AT16" i="1" s="1"/>
  <c r="AM16" i="1" s="1"/>
  <c r="AR17" i="1"/>
  <c r="AS17" i="1" s="1"/>
  <c r="AT17" i="1" s="1"/>
  <c r="AR18" i="1"/>
  <c r="AS18" i="1" s="1"/>
  <c r="AT18" i="1" s="1"/>
  <c r="AR19" i="1"/>
  <c r="AS19" i="1" s="1"/>
  <c r="AT19" i="1" s="1"/>
  <c r="AR20" i="1"/>
  <c r="AS20" i="1" s="1"/>
  <c r="AT20" i="1" s="1"/>
  <c r="AR21" i="1"/>
  <c r="AS21" i="1" s="1"/>
  <c r="AT21" i="1" s="1"/>
  <c r="AR22" i="1"/>
  <c r="AS22" i="1" s="1"/>
  <c r="AT22" i="1" s="1"/>
  <c r="AR24" i="1"/>
  <c r="AS24" i="1" s="1"/>
  <c r="AT24" i="1" s="1"/>
  <c r="AR26" i="1"/>
  <c r="AS26" i="1" s="1"/>
  <c r="AT26" i="1" s="1"/>
  <c r="AR28" i="1"/>
  <c r="AS28" i="1" s="1"/>
  <c r="AT28" i="1" s="1"/>
  <c r="AR30" i="1"/>
  <c r="AS30" i="1" s="1"/>
  <c r="AT30" i="1" s="1"/>
  <c r="AR32" i="1"/>
  <c r="AS32" i="1" s="1"/>
  <c r="AT32" i="1" s="1"/>
  <c r="AR33" i="1"/>
  <c r="AS33" i="1" s="1"/>
  <c r="AT33" i="1" s="1"/>
  <c r="AR34" i="1"/>
  <c r="AS34" i="1" s="1"/>
  <c r="AT34" i="1" s="1"/>
  <c r="AR35" i="1"/>
  <c r="AS35" i="1" s="1"/>
  <c r="AT35" i="1" s="1"/>
  <c r="AR36" i="1"/>
  <c r="AS36" i="1" s="1"/>
  <c r="AT36" i="1" s="1"/>
  <c r="AR37" i="1"/>
  <c r="AS37" i="1" s="1"/>
  <c r="AT37" i="1" s="1"/>
  <c r="AR38" i="1"/>
  <c r="AS38" i="1" s="1"/>
  <c r="AT38" i="1" s="1"/>
  <c r="AR39" i="1"/>
  <c r="AS39" i="1" s="1"/>
  <c r="AT39" i="1" s="1"/>
  <c r="AR40" i="1"/>
  <c r="AS40" i="1" s="1"/>
  <c r="AT40" i="1" s="1"/>
  <c r="AR41" i="1"/>
  <c r="AS41" i="1" s="1"/>
  <c r="AT41" i="1" s="1"/>
  <c r="AR42" i="1"/>
  <c r="AS42" i="1" s="1"/>
  <c r="AT42" i="1" s="1"/>
  <c r="AR43" i="1"/>
  <c r="AS43" i="1" s="1"/>
  <c r="AT43" i="1" s="1"/>
  <c r="AR45" i="1"/>
  <c r="AS45" i="1" s="1"/>
  <c r="AT45" i="1" s="1"/>
  <c r="AR47" i="1"/>
  <c r="AS47" i="1" s="1"/>
  <c r="AT47" i="1" s="1"/>
  <c r="AR49" i="1"/>
  <c r="AS49" i="1" s="1"/>
  <c r="AT49" i="1" s="1"/>
  <c r="AR51" i="1"/>
  <c r="AS51" i="1" s="1"/>
  <c r="AT51" i="1" s="1"/>
  <c r="AR63" i="1"/>
  <c r="AS63" i="1" s="1"/>
  <c r="AT63" i="1" s="1"/>
  <c r="AR65" i="1"/>
  <c r="AS65" i="1" s="1"/>
  <c r="AT65" i="1" s="1"/>
  <c r="AR67" i="1"/>
  <c r="AS67" i="1" s="1"/>
  <c r="AT67" i="1" s="1"/>
  <c r="AR69" i="1"/>
  <c r="AS69" i="1" s="1"/>
  <c r="AT69" i="1" s="1"/>
  <c r="AR71" i="1"/>
  <c r="AS71" i="1" s="1"/>
  <c r="AT71" i="1" s="1"/>
  <c r="O18" i="1" l="1"/>
  <c r="AB16" i="1"/>
  <c r="V8" i="1"/>
  <c r="AD16" i="1"/>
  <c r="J19" i="1"/>
  <c r="K19" i="1" s="1"/>
  <c r="O19" i="1" l="1"/>
  <c r="L16" i="1"/>
  <c r="M16" i="1" s="1"/>
  <c r="AA16" i="1"/>
  <c r="J20" i="1"/>
  <c r="K20" i="1" s="1"/>
  <c r="O20" i="1" l="1"/>
  <c r="AK16" i="1"/>
  <c r="AM17" i="1"/>
  <c r="AB17" i="1" s="1"/>
  <c r="N16" i="1"/>
  <c r="AC17" i="1"/>
  <c r="AN17" i="1" s="1"/>
  <c r="J21" i="1"/>
  <c r="K21" i="1" s="1"/>
  <c r="O21" i="1" l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L17" i="1"/>
  <c r="M17" i="1" s="1"/>
  <c r="AD17" i="1"/>
  <c r="AA17" i="1"/>
  <c r="J22" i="1"/>
  <c r="K22" i="1" s="1"/>
  <c r="O364" i="1" l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AK17" i="1"/>
  <c r="AM18" i="1"/>
  <c r="AB18" i="1" s="1"/>
  <c r="N17" i="1"/>
  <c r="AC18" i="1"/>
  <c r="AN18" i="1" s="1"/>
  <c r="J23" i="1"/>
  <c r="K23" i="1" s="1"/>
  <c r="O376" i="1" l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J24" i="1"/>
  <c r="K24" i="1" s="1"/>
  <c r="AD18" i="1"/>
  <c r="L18" i="1"/>
  <c r="M18" i="1" s="1"/>
  <c r="AA18" i="1"/>
  <c r="O484" i="1" l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J25" i="1"/>
  <c r="K25" i="1" s="1"/>
  <c r="AK18" i="1"/>
  <c r="N18" i="1"/>
  <c r="AC19" i="1"/>
  <c r="AN19" i="1" s="1"/>
  <c r="AM19" i="1"/>
  <c r="AB19" i="1" s="1"/>
  <c r="O496" i="1" l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J26" i="1"/>
  <c r="K26" i="1" s="1"/>
  <c r="AD19" i="1"/>
  <c r="L19" i="1"/>
  <c r="M19" i="1" s="1"/>
  <c r="AA19" i="1"/>
  <c r="O616" i="1" l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J27" i="1"/>
  <c r="AK19" i="1"/>
  <c r="N19" i="1"/>
  <c r="AC20" i="1"/>
  <c r="AN20" i="1" s="1"/>
  <c r="AM20" i="1"/>
  <c r="AB20" i="1" s="1"/>
  <c r="J28" i="1" l="1"/>
  <c r="K28" i="1" s="1"/>
  <c r="K27" i="1"/>
  <c r="AD20" i="1"/>
  <c r="L20" i="1"/>
  <c r="M20" i="1" s="1"/>
  <c r="AA20" i="1"/>
  <c r="AJ21" i="1" l="1"/>
  <c r="J29" i="1"/>
  <c r="K29" i="1" s="1"/>
  <c r="AK20" i="1"/>
  <c r="N20" i="1"/>
  <c r="AC21" i="1"/>
  <c r="AM21" i="1"/>
  <c r="AB21" i="1" s="1"/>
  <c r="AN21" i="1" l="1"/>
  <c r="AJ379" i="1"/>
  <c r="AJ380" i="1" s="1"/>
  <c r="J30" i="1"/>
  <c r="K30" i="1" s="1"/>
  <c r="AD21" i="1"/>
  <c r="L21" i="1"/>
  <c r="M21" i="1" s="1"/>
  <c r="AA21" i="1"/>
  <c r="J31" i="1" l="1"/>
  <c r="K31" i="1" s="1"/>
  <c r="AK21" i="1"/>
  <c r="N21" i="1"/>
  <c r="AC22" i="1"/>
  <c r="AN22" i="1" s="1"/>
  <c r="AM22" i="1"/>
  <c r="AB22" i="1" s="1"/>
  <c r="J32" i="1" l="1"/>
  <c r="K32" i="1" s="1"/>
  <c r="AD22" i="1"/>
  <c r="L22" i="1"/>
  <c r="M22" i="1" s="1"/>
  <c r="AA22" i="1"/>
  <c r="J33" i="1" l="1"/>
  <c r="AC23" i="1"/>
  <c r="AN23" i="1" s="1"/>
  <c r="AK22" i="1"/>
  <c r="N22" i="1"/>
  <c r="AM23" i="1"/>
  <c r="AB23" i="1" s="1"/>
  <c r="J34" i="1" l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33" i="1"/>
  <c r="AA23" i="1"/>
  <c r="AD23" i="1"/>
  <c r="L23" i="1"/>
  <c r="M23" i="1" s="1"/>
  <c r="AC24" i="1" l="1"/>
  <c r="AN24" i="1" s="1"/>
  <c r="AM24" i="1"/>
  <c r="AB24" i="1" s="1"/>
  <c r="AK23" i="1"/>
  <c r="N23" i="1"/>
  <c r="J35" i="1"/>
  <c r="AD24" i="1" l="1"/>
  <c r="AA24" i="1"/>
  <c r="AC25" i="1" s="1"/>
  <c r="AN25" i="1" s="1"/>
  <c r="L24" i="1"/>
  <c r="M24" i="1" s="1"/>
  <c r="J36" i="1"/>
  <c r="N24" i="1" l="1"/>
  <c r="AK24" i="1"/>
  <c r="AM25" i="1"/>
  <c r="AB25" i="1" s="1"/>
  <c r="AA25" i="1" s="1"/>
  <c r="J37" i="1"/>
  <c r="AC26" i="1" l="1"/>
  <c r="AN26" i="1" s="1"/>
  <c r="AD25" i="1"/>
  <c r="L25" i="1"/>
  <c r="M25" i="1" s="1"/>
  <c r="AM26" i="1"/>
  <c r="AB26" i="1" s="1"/>
  <c r="AK25" i="1"/>
  <c r="N25" i="1"/>
  <c r="J38" i="1"/>
  <c r="AD26" i="1" l="1"/>
  <c r="L26" i="1"/>
  <c r="M26" i="1" s="1"/>
  <c r="AA26" i="1"/>
  <c r="J39" i="1"/>
  <c r="AC27" i="1" l="1"/>
  <c r="V15" i="1" s="1"/>
  <c r="AM27" i="1"/>
  <c r="AB27" i="1" s="1"/>
  <c r="AK26" i="1"/>
  <c r="N26" i="1"/>
  <c r="AN27" i="1"/>
  <c r="J40" i="1"/>
  <c r="U15" i="1" l="1"/>
  <c r="J41" i="1"/>
  <c r="AD27" i="1"/>
  <c r="W15" i="1" s="1"/>
  <c r="L27" i="1"/>
  <c r="M27" i="1" s="1"/>
  <c r="AA27" i="1"/>
  <c r="J42" i="1" l="1"/>
  <c r="T15" i="1"/>
  <c r="AC28" i="1"/>
  <c r="AN28" i="1" s="1"/>
  <c r="AK27" i="1"/>
  <c r="N27" i="1"/>
  <c r="AM28" i="1"/>
  <c r="AB28" i="1" s="1"/>
  <c r="D23" i="1"/>
  <c r="C23" i="1"/>
  <c r="F23" i="1"/>
  <c r="E23" i="1"/>
  <c r="G23" i="1"/>
  <c r="B23" i="1"/>
  <c r="J43" i="1" l="1"/>
  <c r="AD28" i="1"/>
  <c r="L28" i="1"/>
  <c r="M28" i="1" s="1"/>
  <c r="AA28" i="1"/>
  <c r="J44" i="1" l="1"/>
  <c r="AC29" i="1"/>
  <c r="AN29" i="1" s="1"/>
  <c r="AK28" i="1"/>
  <c r="N28" i="1"/>
  <c r="AM29" i="1"/>
  <c r="AB29" i="1" s="1"/>
  <c r="AA29" i="1" l="1"/>
  <c r="J45" i="1"/>
  <c r="AD29" i="1"/>
  <c r="L29" i="1"/>
  <c r="M29" i="1" s="1"/>
  <c r="AC30" i="1" l="1"/>
  <c r="AN30" i="1" s="1"/>
  <c r="AM30" i="1"/>
  <c r="AB30" i="1" s="1"/>
  <c r="AK29" i="1"/>
  <c r="N29" i="1"/>
  <c r="J46" i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AD30" i="1" l="1"/>
  <c r="AA30" i="1"/>
  <c r="AC31" i="1" s="1"/>
  <c r="AN31" i="1" s="1"/>
  <c r="L30" i="1"/>
  <c r="M30" i="1" s="1"/>
  <c r="J47" i="1"/>
  <c r="AK30" i="1" l="1"/>
  <c r="AM31" i="1"/>
  <c r="AB31" i="1" s="1"/>
  <c r="AD31" i="1" s="1"/>
  <c r="N30" i="1"/>
  <c r="AA31" i="1"/>
  <c r="J48" i="1"/>
  <c r="AC32" i="1" l="1"/>
  <c r="AN32" i="1" s="1"/>
  <c r="L31" i="1"/>
  <c r="M31" i="1" s="1"/>
  <c r="AM32" i="1"/>
  <c r="AB32" i="1" s="1"/>
  <c r="AD32" i="1" s="1"/>
  <c r="AK31" i="1"/>
  <c r="N31" i="1"/>
  <c r="J49" i="1"/>
  <c r="AA32" i="1" l="1"/>
  <c r="L32" i="1"/>
  <c r="M32" i="1" s="1"/>
  <c r="J50" i="1"/>
  <c r="AK32" i="1"/>
  <c r="N32" i="1" l="1"/>
  <c r="AC33" i="1"/>
  <c r="AN33" i="1" s="1"/>
  <c r="AM33" i="1"/>
  <c r="AB33" i="1" s="1"/>
  <c r="J51" i="1"/>
  <c r="AD33" i="1" l="1"/>
  <c r="L33" i="1"/>
  <c r="M33" i="1" s="1"/>
  <c r="AA33" i="1"/>
  <c r="J52" i="1"/>
  <c r="AK33" i="1" l="1"/>
  <c r="AM34" i="1"/>
  <c r="AB34" i="1" s="1"/>
  <c r="L34" i="1" s="1"/>
  <c r="M34" i="1" s="1"/>
  <c r="N33" i="1"/>
  <c r="AC34" i="1"/>
  <c r="AN34" i="1" s="1"/>
  <c r="J53" i="1"/>
  <c r="AA34" i="1" l="1"/>
  <c r="AC35" i="1" s="1"/>
  <c r="AN35" i="1" s="1"/>
  <c r="AD34" i="1"/>
  <c r="J54" i="1"/>
  <c r="AK34" i="1" l="1"/>
  <c r="AM35" i="1"/>
  <c r="AB35" i="1" s="1"/>
  <c r="L35" i="1" s="1"/>
  <c r="M35" i="1" s="1"/>
  <c r="N34" i="1"/>
  <c r="J55" i="1"/>
  <c r="AD35" i="1"/>
  <c r="AA35" i="1"/>
  <c r="J56" i="1" l="1"/>
  <c r="AK35" i="1"/>
  <c r="N35" i="1"/>
  <c r="AC36" i="1"/>
  <c r="AN36" i="1" s="1"/>
  <c r="AM36" i="1"/>
  <c r="AB36" i="1" s="1"/>
  <c r="J57" i="1" l="1"/>
  <c r="AD36" i="1"/>
  <c r="L36" i="1"/>
  <c r="M36" i="1" s="1"/>
  <c r="AA36" i="1"/>
  <c r="J58" i="1" l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AK36" i="1"/>
  <c r="N36" i="1"/>
  <c r="AC37" i="1"/>
  <c r="AN37" i="1" s="1"/>
  <c r="AM37" i="1"/>
  <c r="AB37" i="1" s="1"/>
  <c r="J59" i="1" l="1"/>
  <c r="AD37" i="1"/>
  <c r="L37" i="1"/>
  <c r="M37" i="1" s="1"/>
  <c r="AA37" i="1"/>
  <c r="J60" i="1" l="1"/>
  <c r="AK37" i="1"/>
  <c r="N37" i="1"/>
  <c r="AC38" i="1"/>
  <c r="AN38" i="1" s="1"/>
  <c r="AM38" i="1"/>
  <c r="AB38" i="1" s="1"/>
  <c r="J61" i="1" l="1"/>
  <c r="AD38" i="1"/>
  <c r="L38" i="1"/>
  <c r="M38" i="1" s="1"/>
  <c r="AA38" i="1"/>
  <c r="J62" i="1" l="1"/>
  <c r="AK38" i="1"/>
  <c r="N38" i="1"/>
  <c r="AC39" i="1"/>
  <c r="V16" i="1" s="1"/>
  <c r="AM39" i="1"/>
  <c r="AB39" i="1" s="1"/>
  <c r="J63" i="1" l="1"/>
  <c r="AN39" i="1"/>
  <c r="J64" i="1" l="1"/>
  <c r="U16" i="1"/>
  <c r="J65" i="1" l="1"/>
  <c r="AD39" i="1"/>
  <c r="W16" i="1" s="1"/>
  <c r="L39" i="1"/>
  <c r="M39" i="1" s="1"/>
  <c r="AA39" i="1"/>
  <c r="J66" i="1" l="1"/>
  <c r="AK39" i="1"/>
  <c r="N39" i="1"/>
  <c r="T16" i="1"/>
  <c r="AC40" i="1"/>
  <c r="AN40" i="1" s="1"/>
  <c r="AM40" i="1"/>
  <c r="AB40" i="1" s="1"/>
  <c r="G24" i="1"/>
  <c r="F24" i="1"/>
  <c r="B24" i="1"/>
  <c r="D24" i="1"/>
  <c r="C24" i="1"/>
  <c r="E24" i="1"/>
  <c r="J67" i="1" l="1"/>
  <c r="AD40" i="1"/>
  <c r="L40" i="1"/>
  <c r="M40" i="1" s="1"/>
  <c r="AA40" i="1"/>
  <c r="J68" i="1" l="1"/>
  <c r="AK40" i="1"/>
  <c r="N40" i="1"/>
  <c r="AC41" i="1"/>
  <c r="AN41" i="1" s="1"/>
  <c r="AM41" i="1"/>
  <c r="AB41" i="1" s="1"/>
  <c r="J69" i="1" l="1"/>
  <c r="AD41" i="1"/>
  <c r="L41" i="1"/>
  <c r="M41" i="1" s="1"/>
  <c r="AA41" i="1"/>
  <c r="J70" i="1" l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AK41" i="1"/>
  <c r="N41" i="1"/>
  <c r="AC42" i="1"/>
  <c r="AN42" i="1" s="1"/>
  <c r="AM42" i="1"/>
  <c r="AB42" i="1" s="1"/>
  <c r="J71" i="1" l="1"/>
  <c r="AD42" i="1"/>
  <c r="L42" i="1"/>
  <c r="M42" i="1" s="1"/>
  <c r="AA42" i="1"/>
  <c r="J72" i="1" l="1"/>
  <c r="AK42" i="1"/>
  <c r="N42" i="1"/>
  <c r="AC43" i="1"/>
  <c r="AN43" i="1" s="1"/>
  <c r="AM43" i="1"/>
  <c r="AB43" i="1" s="1"/>
  <c r="J73" i="1" l="1"/>
  <c r="AD43" i="1"/>
  <c r="L43" i="1"/>
  <c r="M43" i="1" s="1"/>
  <c r="AA43" i="1"/>
  <c r="J74" i="1" l="1"/>
  <c r="AC44" i="1"/>
  <c r="AN44" i="1" s="1"/>
  <c r="AK43" i="1"/>
  <c r="N43" i="1"/>
  <c r="AM44" i="1"/>
  <c r="AB44" i="1" s="1"/>
  <c r="AA44" i="1" l="1"/>
  <c r="AC45" i="1" s="1"/>
  <c r="AN45" i="1" s="1"/>
  <c r="J75" i="1"/>
  <c r="AD44" i="1"/>
  <c r="L44" i="1"/>
  <c r="M44" i="1" s="1"/>
  <c r="AM45" i="1" l="1"/>
  <c r="AB45" i="1" s="1"/>
  <c r="AD45" i="1" s="1"/>
  <c r="AK44" i="1"/>
  <c r="N44" i="1"/>
  <c r="J76" i="1"/>
  <c r="L45" i="1" l="1"/>
  <c r="M45" i="1" s="1"/>
  <c r="AA45" i="1"/>
  <c r="AK45" i="1" s="1"/>
  <c r="J77" i="1"/>
  <c r="AM46" i="1" l="1"/>
  <c r="AB46" i="1" s="1"/>
  <c r="AA46" i="1" s="1"/>
  <c r="N45" i="1"/>
  <c r="AC46" i="1"/>
  <c r="AN46" i="1" s="1"/>
  <c r="J78" i="1"/>
  <c r="L46" i="1" l="1"/>
  <c r="M46" i="1" s="1"/>
  <c r="AD46" i="1"/>
  <c r="AC47" i="1"/>
  <c r="AN47" i="1" s="1"/>
  <c r="AM47" i="1"/>
  <c r="AB47" i="1" s="1"/>
  <c r="L47" i="1" s="1"/>
  <c r="M47" i="1" s="1"/>
  <c r="AK46" i="1"/>
  <c r="N46" i="1"/>
  <c r="J79" i="1"/>
  <c r="AD47" i="1" l="1"/>
  <c r="AA47" i="1"/>
  <c r="AC48" i="1" s="1"/>
  <c r="AN48" i="1" s="1"/>
  <c r="J80" i="1"/>
  <c r="N47" i="1" l="1"/>
  <c r="AM48" i="1"/>
  <c r="AB48" i="1" s="1"/>
  <c r="AD48" i="1" s="1"/>
  <c r="AK47" i="1"/>
  <c r="J81" i="1"/>
  <c r="AA48" i="1" l="1"/>
  <c r="AC49" i="1" s="1"/>
  <c r="AN49" i="1" s="1"/>
  <c r="L48" i="1"/>
  <c r="M48" i="1" s="1"/>
  <c r="AM49" i="1"/>
  <c r="AB49" i="1" s="1"/>
  <c r="AD49" i="1" s="1"/>
  <c r="N48" i="1"/>
  <c r="J82" i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AK48" i="1" l="1"/>
  <c r="L49" i="1"/>
  <c r="M49" i="1" s="1"/>
  <c r="AA49" i="1"/>
  <c r="AC50" i="1" s="1"/>
  <c r="AN50" i="1" s="1"/>
  <c r="J83" i="1"/>
  <c r="AM50" i="1" l="1"/>
  <c r="AB50" i="1" s="1"/>
  <c r="AA50" i="1" s="1"/>
  <c r="AC51" i="1" s="1"/>
  <c r="V17" i="1" s="1"/>
  <c r="AK49" i="1"/>
  <c r="N49" i="1"/>
  <c r="J84" i="1"/>
  <c r="AD50" i="1" l="1"/>
  <c r="L50" i="1"/>
  <c r="M50" i="1" s="1"/>
  <c r="AM51" i="1"/>
  <c r="AB51" i="1" s="1"/>
  <c r="AK50" i="1"/>
  <c r="N50" i="1"/>
  <c r="J85" i="1"/>
  <c r="AN51" i="1"/>
  <c r="J86" i="1" l="1"/>
  <c r="U17" i="1"/>
  <c r="J87" i="1" l="1"/>
  <c r="AD51" i="1"/>
  <c r="W17" i="1" s="1"/>
  <c r="L51" i="1"/>
  <c r="M51" i="1" s="1"/>
  <c r="AA51" i="1"/>
  <c r="J88" i="1" l="1"/>
  <c r="D25" i="1"/>
  <c r="B25" i="1"/>
  <c r="F25" i="1"/>
  <c r="G25" i="1"/>
  <c r="C25" i="1"/>
  <c r="E25" i="1"/>
  <c r="AC52" i="1"/>
  <c r="AN52" i="1" s="1"/>
  <c r="AK51" i="1"/>
  <c r="N51" i="1"/>
  <c r="T17" i="1"/>
  <c r="AM52" i="1"/>
  <c r="AB52" i="1" s="1"/>
  <c r="J89" i="1" l="1"/>
  <c r="AD52" i="1"/>
  <c r="L52" i="1"/>
  <c r="M52" i="1" s="1"/>
  <c r="AA52" i="1"/>
  <c r="J90" i="1" l="1"/>
  <c r="AC53" i="1"/>
  <c r="AN53" i="1" s="1"/>
  <c r="AK52" i="1"/>
  <c r="N52" i="1"/>
  <c r="AM53" i="1"/>
  <c r="AB53" i="1" s="1"/>
  <c r="AA53" i="1" l="1"/>
  <c r="AC54" i="1" s="1"/>
  <c r="AN54" i="1" s="1"/>
  <c r="J91" i="1"/>
  <c r="AD53" i="1"/>
  <c r="L53" i="1"/>
  <c r="M53" i="1" s="1"/>
  <c r="AM54" i="1" l="1"/>
  <c r="AB54" i="1" s="1"/>
  <c r="L54" i="1" s="1"/>
  <c r="M54" i="1" s="1"/>
  <c r="AK53" i="1"/>
  <c r="N53" i="1"/>
  <c r="J92" i="1"/>
  <c r="AD54" i="1" l="1"/>
  <c r="AA54" i="1"/>
  <c r="J93" i="1"/>
  <c r="AK54" i="1" l="1"/>
  <c r="AM55" i="1"/>
  <c r="AB55" i="1" s="1"/>
  <c r="AC55" i="1"/>
  <c r="AN55" i="1" s="1"/>
  <c r="N54" i="1"/>
  <c r="J94" i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AA55" i="1" l="1"/>
  <c r="AC56" i="1" s="1"/>
  <c r="AN56" i="1" s="1"/>
  <c r="AD55" i="1"/>
  <c r="L55" i="1"/>
  <c r="M55" i="1" s="1"/>
  <c r="J95" i="1"/>
  <c r="AM56" i="1" l="1"/>
  <c r="AB56" i="1" s="1"/>
  <c r="AD56" i="1" s="1"/>
  <c r="N55" i="1"/>
  <c r="AK55" i="1"/>
  <c r="J96" i="1"/>
  <c r="L56" i="1" l="1"/>
  <c r="M56" i="1" s="1"/>
  <c r="AA56" i="1"/>
  <c r="AC57" i="1" s="1"/>
  <c r="AN57" i="1" s="1"/>
  <c r="J97" i="1"/>
  <c r="N56" i="1" l="1"/>
  <c r="AK56" i="1"/>
  <c r="AM57" i="1"/>
  <c r="AB57" i="1" s="1"/>
  <c r="AD57" i="1" s="1"/>
  <c r="J98" i="1"/>
  <c r="L57" i="1" l="1"/>
  <c r="M57" i="1" s="1"/>
  <c r="AA57" i="1"/>
  <c r="AC58" i="1" s="1"/>
  <c r="AN58" i="1" s="1"/>
  <c r="J99" i="1"/>
  <c r="AM58" i="1" l="1"/>
  <c r="AB58" i="1" s="1"/>
  <c r="AA58" i="1" s="1"/>
  <c r="AK58" i="1" s="1"/>
  <c r="N57" i="1"/>
  <c r="AK57" i="1"/>
  <c r="J100" i="1"/>
  <c r="L58" i="1" l="1"/>
  <c r="M58" i="1" s="1"/>
  <c r="AD58" i="1"/>
  <c r="N58" i="1"/>
  <c r="AM59" i="1"/>
  <c r="AB59" i="1" s="1"/>
  <c r="AA59" i="1" s="1"/>
  <c r="AC59" i="1"/>
  <c r="AN59" i="1" s="1"/>
  <c r="J101" i="1"/>
  <c r="L59" i="1" l="1"/>
  <c r="M59" i="1" s="1"/>
  <c r="AM60" i="1"/>
  <c r="AB60" i="1" s="1"/>
  <c r="AA60" i="1" s="1"/>
  <c r="AK59" i="1"/>
  <c r="AC60" i="1"/>
  <c r="AN60" i="1" s="1"/>
  <c r="AD59" i="1"/>
  <c r="N59" i="1"/>
  <c r="J102" i="1"/>
  <c r="AD60" i="1" l="1"/>
  <c r="AC61" i="1"/>
  <c r="AN61" i="1" s="1"/>
  <c r="AM61" i="1"/>
  <c r="AB61" i="1" s="1"/>
  <c r="AA61" i="1" s="1"/>
  <c r="AK61" i="1" s="1"/>
  <c r="L60" i="1"/>
  <c r="M60" i="1" s="1"/>
  <c r="AK60" i="1"/>
  <c r="N60" i="1"/>
  <c r="J103" i="1"/>
  <c r="L61" i="1" l="1"/>
  <c r="M61" i="1" s="1"/>
  <c r="N61" i="1"/>
  <c r="AD61" i="1"/>
  <c r="AM62" i="1"/>
  <c r="AB62" i="1" s="1"/>
  <c r="L62" i="1" s="1"/>
  <c r="M62" i="1" s="1"/>
  <c r="AC62" i="1"/>
  <c r="AN62" i="1" s="1"/>
  <c r="J104" i="1"/>
  <c r="AA62" i="1" l="1"/>
  <c r="AD62" i="1"/>
  <c r="AK62" i="1"/>
  <c r="AC63" i="1"/>
  <c r="V18" i="1" s="1"/>
  <c r="N62" i="1"/>
  <c r="AM63" i="1"/>
  <c r="AB63" i="1" s="1"/>
  <c r="AA63" i="1" s="1"/>
  <c r="J105" i="1"/>
  <c r="AN63" i="1" l="1"/>
  <c r="U18" i="1" s="1"/>
  <c r="AK63" i="1"/>
  <c r="T18" i="1"/>
  <c r="AC64" i="1"/>
  <c r="AN64" i="1" s="1"/>
  <c r="N63" i="1"/>
  <c r="AM64" i="1"/>
  <c r="AB64" i="1" s="1"/>
  <c r="AD63" i="1"/>
  <c r="W18" i="1" s="1"/>
  <c r="L63" i="1"/>
  <c r="M63" i="1" s="1"/>
  <c r="J106" i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AD64" i="1" l="1"/>
  <c r="AA64" i="1"/>
  <c r="L64" i="1"/>
  <c r="M64" i="1" s="1"/>
  <c r="D26" i="1"/>
  <c r="F26" i="1"/>
  <c r="B26" i="1"/>
  <c r="G26" i="1"/>
  <c r="C26" i="1"/>
  <c r="E26" i="1"/>
  <c r="J107" i="1"/>
  <c r="AK64" i="1" l="1"/>
  <c r="AC65" i="1"/>
  <c r="AN65" i="1" s="1"/>
  <c r="N64" i="1"/>
  <c r="AM65" i="1"/>
  <c r="AB65" i="1" s="1"/>
  <c r="J108" i="1"/>
  <c r="AA65" i="1" l="1"/>
  <c r="AD65" i="1"/>
  <c r="L65" i="1"/>
  <c r="M65" i="1" s="1"/>
  <c r="J109" i="1"/>
  <c r="AK65" i="1" l="1"/>
  <c r="AM66" i="1"/>
  <c r="AB66" i="1" s="1"/>
  <c r="AA66" i="1" s="1"/>
  <c r="AC66" i="1"/>
  <c r="AN66" i="1" s="1"/>
  <c r="N65" i="1"/>
  <c r="J110" i="1"/>
  <c r="L66" i="1" l="1"/>
  <c r="M66" i="1" s="1"/>
  <c r="AD66" i="1"/>
  <c r="AC67" i="1"/>
  <c r="AN67" i="1" s="1"/>
  <c r="AM67" i="1"/>
  <c r="AB67" i="1" s="1"/>
  <c r="AK66" i="1"/>
  <c r="N66" i="1"/>
  <c r="J111" i="1"/>
  <c r="AA67" i="1" l="1"/>
  <c r="AC68" i="1" s="1"/>
  <c r="AN68" i="1" s="1"/>
  <c r="AD67" i="1"/>
  <c r="L67" i="1"/>
  <c r="M67" i="1" s="1"/>
  <c r="J112" i="1"/>
  <c r="N67" i="1" l="1"/>
  <c r="AK67" i="1"/>
  <c r="AM68" i="1"/>
  <c r="AB68" i="1" s="1"/>
  <c r="AD68" i="1" s="1"/>
  <c r="J113" i="1"/>
  <c r="L68" i="1" l="1"/>
  <c r="M68" i="1" s="1"/>
  <c r="AA68" i="1"/>
  <c r="AC69" i="1" s="1"/>
  <c r="AN69" i="1" s="1"/>
  <c r="J114" i="1"/>
  <c r="N68" i="1" l="1"/>
  <c r="AK68" i="1"/>
  <c r="AM69" i="1"/>
  <c r="AB69" i="1" s="1"/>
  <c r="AA69" i="1" s="1"/>
  <c r="AK69" i="1" s="1"/>
  <c r="J115" i="1"/>
  <c r="L69" i="1" l="1"/>
  <c r="M69" i="1" s="1"/>
  <c r="N69" i="1"/>
  <c r="AM70" i="1"/>
  <c r="AB70" i="1" s="1"/>
  <c r="AA70" i="1" s="1"/>
  <c r="N70" i="1" s="1"/>
  <c r="AD69" i="1"/>
  <c r="AC70" i="1"/>
  <c r="AN70" i="1" s="1"/>
  <c r="J116" i="1"/>
  <c r="AM71" i="1" l="1"/>
  <c r="AB71" i="1" s="1"/>
  <c r="L70" i="1"/>
  <c r="M70" i="1" s="1"/>
  <c r="AK70" i="1"/>
  <c r="AC71" i="1"/>
  <c r="AN71" i="1" s="1"/>
  <c r="AD70" i="1"/>
  <c r="J117" i="1"/>
  <c r="AD71" i="1" l="1"/>
  <c r="L71" i="1"/>
  <c r="M71" i="1" s="1"/>
  <c r="AA71" i="1"/>
  <c r="AM72" i="1" s="1"/>
  <c r="AB72" i="1" s="1"/>
  <c r="AA72" i="1" s="1"/>
  <c r="J118" i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AK71" i="1" l="1"/>
  <c r="AC72" i="1"/>
  <c r="AN72" i="1" s="1"/>
  <c r="N71" i="1"/>
  <c r="N72" i="1"/>
  <c r="AC73" i="1"/>
  <c r="AN73" i="1" s="1"/>
  <c r="AM73" i="1"/>
  <c r="AB73" i="1" s="1"/>
  <c r="AA73" i="1" s="1"/>
  <c r="AC74" i="1" s="1"/>
  <c r="AN74" i="1" s="1"/>
  <c r="L72" i="1"/>
  <c r="M72" i="1" s="1"/>
  <c r="AD72" i="1"/>
  <c r="J119" i="1"/>
  <c r="AK72" i="1" l="1"/>
  <c r="AD73" i="1"/>
  <c r="L73" i="1"/>
  <c r="M73" i="1" s="1"/>
  <c r="AM74" i="1"/>
  <c r="AB74" i="1" s="1"/>
  <c r="AA74" i="1" s="1"/>
  <c r="AK73" i="1"/>
  <c r="N73" i="1"/>
  <c r="J120" i="1"/>
  <c r="AD74" i="1" l="1"/>
  <c r="AC75" i="1"/>
  <c r="V19" i="1" s="1"/>
  <c r="AK74" i="1"/>
  <c r="AM75" i="1"/>
  <c r="AB75" i="1" s="1"/>
  <c r="L74" i="1"/>
  <c r="M74" i="1" s="1"/>
  <c r="N74" i="1"/>
  <c r="J121" i="1"/>
  <c r="AN75" i="1" l="1"/>
  <c r="U19" i="1" s="1"/>
  <c r="AD75" i="1"/>
  <c r="W19" i="1" s="1"/>
  <c r="J122" i="1"/>
  <c r="L75" i="1" l="1"/>
  <c r="M75" i="1" s="1"/>
  <c r="B27" i="1" s="1"/>
  <c r="AA75" i="1"/>
  <c r="AK75" i="1" s="1"/>
  <c r="J123" i="1"/>
  <c r="C27" i="1" l="1"/>
  <c r="AC76" i="1"/>
  <c r="AN76" i="1" s="1"/>
  <c r="AM76" i="1"/>
  <c r="AB76" i="1" s="1"/>
  <c r="AA76" i="1" s="1"/>
  <c r="AC77" i="1" s="1"/>
  <c r="AN77" i="1" s="1"/>
  <c r="N75" i="1"/>
  <c r="D27" i="1"/>
  <c r="E27" i="1"/>
  <c r="T19" i="1"/>
  <c r="F27" i="1"/>
  <c r="G27" i="1"/>
  <c r="J124" i="1"/>
  <c r="AD76" i="1" l="1"/>
  <c r="L76" i="1"/>
  <c r="M76" i="1" s="1"/>
  <c r="AM77" i="1"/>
  <c r="AB77" i="1" s="1"/>
  <c r="AA77" i="1" s="1"/>
  <c r="AK76" i="1"/>
  <c r="N76" i="1"/>
  <c r="J125" i="1"/>
  <c r="AD77" i="1" l="1"/>
  <c r="N77" i="1"/>
  <c r="AK77" i="1"/>
  <c r="AM78" i="1"/>
  <c r="AB78" i="1" s="1"/>
  <c r="L78" i="1" s="1"/>
  <c r="M78" i="1" s="1"/>
  <c r="AC78" i="1"/>
  <c r="AN78" i="1" s="1"/>
  <c r="L77" i="1"/>
  <c r="M77" i="1" s="1"/>
  <c r="J126" i="1"/>
  <c r="AD78" i="1" l="1"/>
  <c r="AA78" i="1"/>
  <c r="AK78" i="1" s="1"/>
  <c r="J127" i="1"/>
  <c r="N78" i="1" l="1"/>
  <c r="AM79" i="1"/>
  <c r="AB79" i="1" s="1"/>
  <c r="AA79" i="1" s="1"/>
  <c r="AK79" i="1" s="1"/>
  <c r="AC79" i="1"/>
  <c r="AN79" i="1" s="1"/>
  <c r="J128" i="1"/>
  <c r="AC80" i="1" l="1"/>
  <c r="AN80" i="1" s="1"/>
  <c r="AD79" i="1"/>
  <c r="L79" i="1"/>
  <c r="M79" i="1" s="1"/>
  <c r="N79" i="1"/>
  <c r="AM80" i="1"/>
  <c r="AB80" i="1" s="1"/>
  <c r="AD80" i="1" s="1"/>
  <c r="J129" i="1"/>
  <c r="AA80" i="1" l="1"/>
  <c r="L80" i="1"/>
  <c r="M80" i="1" s="1"/>
  <c r="J130" i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AC81" i="1" l="1"/>
  <c r="AN81" i="1" s="1"/>
  <c r="AK80" i="1"/>
  <c r="AM81" i="1"/>
  <c r="AB81" i="1" s="1"/>
  <c r="AA81" i="1" s="1"/>
  <c r="AM82" i="1" s="1"/>
  <c r="AB82" i="1" s="1"/>
  <c r="AA82" i="1" s="1"/>
  <c r="N80" i="1"/>
  <c r="J131" i="1"/>
  <c r="L81" i="1" l="1"/>
  <c r="M81" i="1" s="1"/>
  <c r="AD81" i="1"/>
  <c r="AM83" i="1"/>
  <c r="AB83" i="1" s="1"/>
  <c r="L83" i="1" s="1"/>
  <c r="M83" i="1" s="1"/>
  <c r="AC83" i="1"/>
  <c r="AN83" i="1" s="1"/>
  <c r="AC82" i="1"/>
  <c r="AN82" i="1" s="1"/>
  <c r="AK81" i="1"/>
  <c r="N82" i="1"/>
  <c r="L82" i="1"/>
  <c r="M82" i="1" s="1"/>
  <c r="N81" i="1"/>
  <c r="J132" i="1"/>
  <c r="AK82" i="1" l="1"/>
  <c r="AD83" i="1"/>
  <c r="AA83" i="1"/>
  <c r="N83" i="1" s="1"/>
  <c r="AD82" i="1"/>
  <c r="J133" i="1"/>
  <c r="AC84" i="1" l="1"/>
  <c r="AN84" i="1" s="1"/>
  <c r="AK83" i="1"/>
  <c r="AM84" i="1"/>
  <c r="AB84" i="1" s="1"/>
  <c r="AA84" i="1" s="1"/>
  <c r="AC85" i="1" s="1"/>
  <c r="AN85" i="1" s="1"/>
  <c r="J134" i="1"/>
  <c r="AD84" i="1" l="1"/>
  <c r="L84" i="1"/>
  <c r="M84" i="1" s="1"/>
  <c r="AK84" i="1"/>
  <c r="AM85" i="1"/>
  <c r="AB85" i="1" s="1"/>
  <c r="AD85" i="1" s="1"/>
  <c r="N84" i="1"/>
  <c r="J135" i="1"/>
  <c r="L85" i="1" l="1"/>
  <c r="M85" i="1" s="1"/>
  <c r="AA85" i="1"/>
  <c r="AK85" i="1" s="1"/>
  <c r="J136" i="1"/>
  <c r="AM86" i="1" l="1"/>
  <c r="AB86" i="1" s="1"/>
  <c r="L86" i="1" s="1"/>
  <c r="M86" i="1" s="1"/>
  <c r="AC86" i="1"/>
  <c r="AN86" i="1" s="1"/>
  <c r="N85" i="1"/>
  <c r="J137" i="1"/>
  <c r="AA86" i="1" l="1"/>
  <c r="AM87" i="1" s="1"/>
  <c r="AB87" i="1" s="1"/>
  <c r="AD86" i="1"/>
  <c r="J138" i="1"/>
  <c r="N86" i="1" l="1"/>
  <c r="AC87" i="1"/>
  <c r="V20" i="1" s="1"/>
  <c r="AK86" i="1"/>
  <c r="AN87" i="1"/>
  <c r="U20" i="1" s="1"/>
  <c r="J139" i="1"/>
  <c r="L87" i="1"/>
  <c r="M87" i="1" s="1"/>
  <c r="AA87" i="1"/>
  <c r="AD87" i="1" l="1"/>
  <c r="W20" i="1" s="1"/>
  <c r="J140" i="1"/>
  <c r="AK87" i="1"/>
  <c r="N87" i="1"/>
  <c r="AC88" i="1"/>
  <c r="AN88" i="1" s="1"/>
  <c r="T20" i="1"/>
  <c r="AM88" i="1"/>
  <c r="AB88" i="1" s="1"/>
  <c r="G28" i="1"/>
  <c r="E28" i="1"/>
  <c r="C28" i="1"/>
  <c r="B28" i="1"/>
  <c r="D28" i="1"/>
  <c r="F28" i="1"/>
  <c r="J141" i="1" l="1"/>
  <c r="AD88" i="1"/>
  <c r="L88" i="1"/>
  <c r="M88" i="1" s="1"/>
  <c r="AA88" i="1"/>
  <c r="J142" i="1" l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AK88" i="1"/>
  <c r="N88" i="1"/>
  <c r="AC89" i="1"/>
  <c r="AN89" i="1" s="1"/>
  <c r="AM89" i="1"/>
  <c r="AB89" i="1" s="1"/>
  <c r="J143" i="1" l="1"/>
  <c r="AD89" i="1"/>
  <c r="L89" i="1"/>
  <c r="M89" i="1" s="1"/>
  <c r="AA89" i="1"/>
  <c r="J144" i="1" l="1"/>
  <c r="AK89" i="1"/>
  <c r="N89" i="1"/>
  <c r="AC90" i="1"/>
  <c r="AN90" i="1" s="1"/>
  <c r="AM90" i="1"/>
  <c r="AB90" i="1" s="1"/>
  <c r="J145" i="1" l="1"/>
  <c r="AD90" i="1"/>
  <c r="L90" i="1"/>
  <c r="M90" i="1" s="1"/>
  <c r="AA90" i="1"/>
  <c r="J146" i="1" l="1"/>
  <c r="AK90" i="1"/>
  <c r="N90" i="1"/>
  <c r="AC91" i="1"/>
  <c r="AN91" i="1" s="1"/>
  <c r="AM91" i="1"/>
  <c r="AB91" i="1" s="1"/>
  <c r="J147" i="1" l="1"/>
  <c r="AD91" i="1"/>
  <c r="L91" i="1"/>
  <c r="M91" i="1" s="1"/>
  <c r="AA91" i="1"/>
  <c r="J148" i="1" l="1"/>
  <c r="AK91" i="1"/>
  <c r="N91" i="1"/>
  <c r="AC92" i="1"/>
  <c r="AN92" i="1" s="1"/>
  <c r="AM92" i="1"/>
  <c r="AB92" i="1" s="1"/>
  <c r="J149" i="1" l="1"/>
  <c r="AD92" i="1"/>
  <c r="L92" i="1"/>
  <c r="M92" i="1" s="1"/>
  <c r="AA92" i="1"/>
  <c r="J150" i="1" l="1"/>
  <c r="AK92" i="1"/>
  <c r="N92" i="1"/>
  <c r="AC93" i="1"/>
  <c r="AN93" i="1" s="1"/>
  <c r="AM93" i="1"/>
  <c r="AB93" i="1" s="1"/>
  <c r="J151" i="1" l="1"/>
  <c r="AD93" i="1"/>
  <c r="L93" i="1"/>
  <c r="M93" i="1" s="1"/>
  <c r="AA93" i="1"/>
  <c r="J152" i="1" l="1"/>
  <c r="AC94" i="1"/>
  <c r="AN94" i="1" s="1"/>
  <c r="AK93" i="1"/>
  <c r="N93" i="1"/>
  <c r="AM94" i="1"/>
  <c r="AB94" i="1" s="1"/>
  <c r="AA94" i="1" l="1"/>
  <c r="AC95" i="1" s="1"/>
  <c r="AN95" i="1" s="1"/>
  <c r="J153" i="1"/>
  <c r="AD94" i="1"/>
  <c r="L94" i="1"/>
  <c r="M94" i="1" s="1"/>
  <c r="AM95" i="1" l="1"/>
  <c r="AB95" i="1" s="1"/>
  <c r="L95" i="1" s="1"/>
  <c r="M95" i="1" s="1"/>
  <c r="AK94" i="1"/>
  <c r="N94" i="1"/>
  <c r="J154" i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AD95" i="1" l="1"/>
  <c r="AA95" i="1"/>
  <c r="J155" i="1"/>
  <c r="AM96" i="1" l="1"/>
  <c r="AB96" i="1" s="1"/>
  <c r="AK95" i="1"/>
  <c r="N95" i="1"/>
  <c r="AC96" i="1"/>
  <c r="AN96" i="1" s="1"/>
  <c r="J156" i="1"/>
  <c r="AD96" i="1" l="1"/>
  <c r="L96" i="1"/>
  <c r="M96" i="1" s="1"/>
  <c r="AA96" i="1"/>
  <c r="J157" i="1"/>
  <c r="AK96" i="1" l="1"/>
  <c r="AC97" i="1"/>
  <c r="AN97" i="1" s="1"/>
  <c r="N96" i="1"/>
  <c r="AM97" i="1"/>
  <c r="AB97" i="1" s="1"/>
  <c r="J158" i="1"/>
  <c r="AA97" i="1" l="1"/>
  <c r="AD97" i="1"/>
  <c r="L97" i="1"/>
  <c r="M97" i="1" s="1"/>
  <c r="J159" i="1"/>
  <c r="AC98" i="1" l="1"/>
  <c r="AN98" i="1" s="1"/>
  <c r="AK97" i="1"/>
  <c r="N97" i="1"/>
  <c r="AM98" i="1"/>
  <c r="AB98" i="1" s="1"/>
  <c r="J160" i="1"/>
  <c r="AA98" i="1" l="1"/>
  <c r="AC99" i="1" s="1"/>
  <c r="L98" i="1"/>
  <c r="M98" i="1" s="1"/>
  <c r="AD98" i="1"/>
  <c r="J161" i="1"/>
  <c r="AK98" i="1" l="1"/>
  <c r="N98" i="1"/>
  <c r="AM99" i="1"/>
  <c r="AB99" i="1" s="1"/>
  <c r="AA99" i="1" s="1"/>
  <c r="AC100" i="1" s="1"/>
  <c r="AN100" i="1" s="1"/>
  <c r="V21" i="1"/>
  <c r="AN99" i="1"/>
  <c r="U21" i="1" s="1"/>
  <c r="J162" i="1"/>
  <c r="AK99" i="1" l="1"/>
  <c r="AD99" i="1"/>
  <c r="W21" i="1" s="1"/>
  <c r="N99" i="1"/>
  <c r="L99" i="1"/>
  <c r="M99" i="1" s="1"/>
  <c r="D29" i="1" s="1"/>
  <c r="T21" i="1"/>
  <c r="AM100" i="1"/>
  <c r="AB100" i="1" s="1"/>
  <c r="AA100" i="1" s="1"/>
  <c r="AM101" i="1" s="1"/>
  <c r="AB101" i="1" s="1"/>
  <c r="J163" i="1"/>
  <c r="C29" i="1" l="1"/>
  <c r="L100" i="1"/>
  <c r="M100" i="1" s="1"/>
  <c r="F29" i="1"/>
  <c r="G29" i="1"/>
  <c r="B29" i="1"/>
  <c r="E29" i="1"/>
  <c r="AC101" i="1"/>
  <c r="AN101" i="1" s="1"/>
  <c r="AD100" i="1"/>
  <c r="N100" i="1"/>
  <c r="AK100" i="1"/>
  <c r="AA101" i="1"/>
  <c r="AM102" i="1" s="1"/>
  <c r="AB102" i="1" s="1"/>
  <c r="AA102" i="1" s="1"/>
  <c r="L101" i="1"/>
  <c r="M101" i="1" s="1"/>
  <c r="J164" i="1"/>
  <c r="AD101" i="1" l="1"/>
  <c r="N101" i="1"/>
  <c r="AM103" i="1"/>
  <c r="AB103" i="1" s="1"/>
  <c r="AA103" i="1" s="1"/>
  <c r="AC104" i="1" s="1"/>
  <c r="AN104" i="1" s="1"/>
  <c r="L102" i="1"/>
  <c r="M102" i="1" s="1"/>
  <c r="AC103" i="1"/>
  <c r="AN103" i="1" s="1"/>
  <c r="AC102" i="1"/>
  <c r="AN102" i="1" s="1"/>
  <c r="AK101" i="1"/>
  <c r="N102" i="1"/>
  <c r="J165" i="1"/>
  <c r="AK102" i="1" l="1"/>
  <c r="AK103" i="1"/>
  <c r="L103" i="1"/>
  <c r="M103" i="1" s="1"/>
  <c r="AM104" i="1"/>
  <c r="AB104" i="1" s="1"/>
  <c r="AA104" i="1" s="1"/>
  <c r="AC105" i="1" s="1"/>
  <c r="AN105" i="1" s="1"/>
  <c r="N103" i="1"/>
  <c r="AD103" i="1"/>
  <c r="AD102" i="1"/>
  <c r="J166" i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L104" i="1" l="1"/>
  <c r="M104" i="1" s="1"/>
  <c r="AD104" i="1"/>
  <c r="AM105" i="1"/>
  <c r="AB105" i="1" s="1"/>
  <c r="L105" i="1" s="1"/>
  <c r="M105" i="1" s="1"/>
  <c r="N104" i="1"/>
  <c r="AK104" i="1"/>
  <c r="J167" i="1"/>
  <c r="AA105" i="1" l="1"/>
  <c r="N105" i="1" s="1"/>
  <c r="AD105" i="1"/>
  <c r="J168" i="1"/>
  <c r="AC106" i="1" l="1"/>
  <c r="AN106" i="1" s="1"/>
  <c r="AM106" i="1"/>
  <c r="AB106" i="1" s="1"/>
  <c r="AD106" i="1" s="1"/>
  <c r="AK105" i="1"/>
  <c r="AA106" i="1"/>
  <c r="AM107" i="1" s="1"/>
  <c r="AB107" i="1" s="1"/>
  <c r="J169" i="1"/>
  <c r="L106" i="1" l="1"/>
  <c r="M106" i="1" s="1"/>
  <c r="N106" i="1"/>
  <c r="AK106" i="1"/>
  <c r="AC107" i="1"/>
  <c r="AN107" i="1" s="1"/>
  <c r="L107" i="1"/>
  <c r="M107" i="1" s="1"/>
  <c r="AA107" i="1"/>
  <c r="J170" i="1"/>
  <c r="AD107" i="1" l="1"/>
  <c r="AC108" i="1"/>
  <c r="AN108" i="1" s="1"/>
  <c r="AK107" i="1"/>
  <c r="AM108" i="1"/>
  <c r="AB108" i="1" s="1"/>
  <c r="N107" i="1"/>
  <c r="J171" i="1"/>
  <c r="AA108" i="1" l="1"/>
  <c r="L108" i="1"/>
  <c r="M108" i="1" s="1"/>
  <c r="AD108" i="1"/>
  <c r="J172" i="1"/>
  <c r="AK108" i="1" l="1"/>
  <c r="N108" i="1"/>
  <c r="AM109" i="1"/>
  <c r="AB109" i="1" s="1"/>
  <c r="AC109" i="1"/>
  <c r="AN109" i="1" s="1"/>
  <c r="J173" i="1"/>
  <c r="AA109" i="1" l="1"/>
  <c r="L109" i="1"/>
  <c r="M109" i="1" s="1"/>
  <c r="AD109" i="1"/>
  <c r="J174" i="1"/>
  <c r="AC110" i="1" l="1"/>
  <c r="AN110" i="1" s="1"/>
  <c r="AM110" i="1"/>
  <c r="AB110" i="1" s="1"/>
  <c r="AA110" i="1" s="1"/>
  <c r="N109" i="1"/>
  <c r="AK109" i="1"/>
  <c r="J175" i="1"/>
  <c r="L110" i="1" l="1"/>
  <c r="M110" i="1" s="1"/>
  <c r="AD110" i="1"/>
  <c r="AK110" i="1"/>
  <c r="AC111" i="1"/>
  <c r="V22" i="1" s="1"/>
  <c r="N110" i="1"/>
  <c r="AN111" i="1"/>
  <c r="U22" i="1" s="1"/>
  <c r="AM111" i="1"/>
  <c r="AB111" i="1" s="1"/>
  <c r="AA111" i="1" s="1"/>
  <c r="J176" i="1"/>
  <c r="AK111" i="1" l="1"/>
  <c r="T22" i="1"/>
  <c r="AC112" i="1"/>
  <c r="AN112" i="1" s="1"/>
  <c r="N111" i="1"/>
  <c r="AM112" i="1"/>
  <c r="AB112" i="1" s="1"/>
  <c r="AA112" i="1" s="1"/>
  <c r="L111" i="1"/>
  <c r="M111" i="1" s="1"/>
  <c r="C30" i="1" s="1"/>
  <c r="AD111" i="1"/>
  <c r="W22" i="1" s="1"/>
  <c r="G30" i="1"/>
  <c r="J177" i="1"/>
  <c r="B30" i="1" l="1"/>
  <c r="F30" i="1"/>
  <c r="AC113" i="1"/>
  <c r="AN113" i="1" s="1"/>
  <c r="AK112" i="1"/>
  <c r="AM113" i="1"/>
  <c r="AB113" i="1" s="1"/>
  <c r="AA113" i="1" s="1"/>
  <c r="N112" i="1"/>
  <c r="E30" i="1"/>
  <c r="D30" i="1"/>
  <c r="L112" i="1"/>
  <c r="M112" i="1" s="1"/>
  <c r="AD112" i="1"/>
  <c r="J178" i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AK113" i="1" l="1"/>
  <c r="AC114" i="1"/>
  <c r="AN114" i="1" s="1"/>
  <c r="N113" i="1"/>
  <c r="AM114" i="1"/>
  <c r="AB114" i="1" s="1"/>
  <c r="AA114" i="1" s="1"/>
  <c r="AD113" i="1"/>
  <c r="L113" i="1"/>
  <c r="M113" i="1" s="1"/>
  <c r="J179" i="1"/>
  <c r="AK114" i="1" l="1"/>
  <c r="N114" i="1"/>
  <c r="AC115" i="1"/>
  <c r="AN115" i="1" s="1"/>
  <c r="AM115" i="1"/>
  <c r="AB115" i="1" s="1"/>
  <c r="AA115" i="1" s="1"/>
  <c r="AD114" i="1"/>
  <c r="L114" i="1"/>
  <c r="M114" i="1" s="1"/>
  <c r="J180" i="1"/>
  <c r="L115" i="1" l="1"/>
  <c r="M115" i="1" s="1"/>
  <c r="AD115" i="1"/>
  <c r="AK115" i="1"/>
  <c r="AC116" i="1"/>
  <c r="AN116" i="1" s="1"/>
  <c r="N115" i="1"/>
  <c r="AM116" i="1"/>
  <c r="AB116" i="1" s="1"/>
  <c r="J181" i="1"/>
  <c r="AA116" i="1" l="1"/>
  <c r="AD116" i="1"/>
  <c r="L116" i="1"/>
  <c r="M116" i="1" s="1"/>
  <c r="J182" i="1"/>
  <c r="AM117" i="1" l="1"/>
  <c r="AB117" i="1" s="1"/>
  <c r="AC117" i="1"/>
  <c r="AN117" i="1" s="1"/>
  <c r="AK116" i="1"/>
  <c r="N116" i="1"/>
  <c r="J183" i="1"/>
  <c r="AA117" i="1" l="1"/>
  <c r="L117" i="1"/>
  <c r="M117" i="1" s="1"/>
  <c r="AD117" i="1"/>
  <c r="J184" i="1"/>
  <c r="AC118" i="1" l="1"/>
  <c r="AN118" i="1" s="1"/>
  <c r="AM118" i="1"/>
  <c r="AB118" i="1" s="1"/>
  <c r="AK117" i="1"/>
  <c r="N117" i="1"/>
  <c r="J185" i="1"/>
  <c r="AA118" i="1" l="1"/>
  <c r="AC119" i="1" s="1"/>
  <c r="AN119" i="1" s="1"/>
  <c r="AD118" i="1"/>
  <c r="L118" i="1"/>
  <c r="M118" i="1" s="1"/>
  <c r="J186" i="1"/>
  <c r="AM119" i="1" l="1"/>
  <c r="AB119" i="1" s="1"/>
  <c r="AD119" i="1" s="1"/>
  <c r="N118" i="1"/>
  <c r="AK118" i="1"/>
  <c r="J187" i="1"/>
  <c r="L119" i="1" l="1"/>
  <c r="M119" i="1" s="1"/>
  <c r="AA119" i="1"/>
  <c r="AM120" i="1" s="1"/>
  <c r="AB120" i="1" s="1"/>
  <c r="L120" i="1" s="1"/>
  <c r="M120" i="1" s="1"/>
  <c r="J188" i="1"/>
  <c r="AK119" i="1" l="1"/>
  <c r="AA120" i="1"/>
  <c r="AK120" i="1" s="1"/>
  <c r="N119" i="1"/>
  <c r="AC120" i="1"/>
  <c r="AN120" i="1" s="1"/>
  <c r="J189" i="1"/>
  <c r="N120" i="1" l="1"/>
  <c r="AC121" i="1"/>
  <c r="AN121" i="1" s="1"/>
  <c r="AM121" i="1"/>
  <c r="AB121" i="1" s="1"/>
  <c r="AA121" i="1" s="1"/>
  <c r="AC122" i="1" s="1"/>
  <c r="AN122" i="1" s="1"/>
  <c r="AD120" i="1"/>
  <c r="J190" i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N121" i="1" l="1"/>
  <c r="L121" i="1"/>
  <c r="M121" i="1" s="1"/>
  <c r="AD121" i="1"/>
  <c r="AM122" i="1"/>
  <c r="AB122" i="1" s="1"/>
  <c r="AD122" i="1" s="1"/>
  <c r="AK121" i="1"/>
  <c r="J191" i="1"/>
  <c r="L122" i="1" l="1"/>
  <c r="M122" i="1" s="1"/>
  <c r="AA122" i="1"/>
  <c r="AK122" i="1" s="1"/>
  <c r="J192" i="1"/>
  <c r="AM123" i="1" l="1"/>
  <c r="AB123" i="1" s="1"/>
  <c r="AA123" i="1" s="1"/>
  <c r="T23" i="1" s="1"/>
  <c r="N122" i="1"/>
  <c r="AC123" i="1"/>
  <c r="V23" i="1" s="1"/>
  <c r="J193" i="1"/>
  <c r="L123" i="1" l="1"/>
  <c r="M123" i="1" s="1"/>
  <c r="E31" i="1" s="1"/>
  <c r="N123" i="1"/>
  <c r="AK123" i="1"/>
  <c r="AC124" i="1"/>
  <c r="AN124" i="1" s="1"/>
  <c r="AM124" i="1"/>
  <c r="AB124" i="1" s="1"/>
  <c r="AA124" i="1" s="1"/>
  <c r="AM125" i="1" s="1"/>
  <c r="AB125" i="1" s="1"/>
  <c r="AA125" i="1" s="1"/>
  <c r="N125" i="1" s="1"/>
  <c r="AD123" i="1"/>
  <c r="W23" i="1" s="1"/>
  <c r="AN123" i="1"/>
  <c r="U23" i="1" s="1"/>
  <c r="J194" i="1"/>
  <c r="B31" i="1" l="1"/>
  <c r="D31" i="1"/>
  <c r="G31" i="1"/>
  <c r="L124" i="1"/>
  <c r="M124" i="1" s="1"/>
  <c r="F31" i="1"/>
  <c r="AC125" i="1"/>
  <c r="AN125" i="1" s="1"/>
  <c r="AK125" i="1"/>
  <c r="C31" i="1"/>
  <c r="AC126" i="1"/>
  <c r="AN126" i="1" s="1"/>
  <c r="AD124" i="1"/>
  <c r="L125" i="1"/>
  <c r="M125" i="1" s="1"/>
  <c r="AM126" i="1"/>
  <c r="AB126" i="1" s="1"/>
  <c r="AA126" i="1" s="1"/>
  <c r="AK126" i="1" s="1"/>
  <c r="AK124" i="1"/>
  <c r="N124" i="1"/>
  <c r="J195" i="1"/>
  <c r="AD125" i="1" l="1"/>
  <c r="AD126" i="1"/>
  <c r="AM127" i="1"/>
  <c r="AB127" i="1" s="1"/>
  <c r="N126" i="1"/>
  <c r="AC127" i="1"/>
  <c r="AN127" i="1" s="1"/>
  <c r="L126" i="1"/>
  <c r="M126" i="1" s="1"/>
  <c r="AA127" i="1"/>
  <c r="J196" i="1"/>
  <c r="AD127" i="1" l="1"/>
  <c r="L127" i="1"/>
  <c r="M127" i="1" s="1"/>
  <c r="AC128" i="1"/>
  <c r="AN128" i="1" s="1"/>
  <c r="AK127" i="1"/>
  <c r="N127" i="1"/>
  <c r="AM128" i="1"/>
  <c r="AB128" i="1" s="1"/>
  <c r="J197" i="1"/>
  <c r="AA128" i="1" l="1"/>
  <c r="AC129" i="1" s="1"/>
  <c r="AN129" i="1" s="1"/>
  <c r="L128" i="1"/>
  <c r="M128" i="1" s="1"/>
  <c r="AD128" i="1"/>
  <c r="J198" i="1"/>
  <c r="AK128" i="1" l="1"/>
  <c r="N128" i="1"/>
  <c r="AM129" i="1"/>
  <c r="AB129" i="1" s="1"/>
  <c r="AA129" i="1" s="1"/>
  <c r="J199" i="1"/>
  <c r="AM130" i="1" l="1"/>
  <c r="AB130" i="1" s="1"/>
  <c r="AA130" i="1" s="1"/>
  <c r="AK130" i="1" s="1"/>
  <c r="AK129" i="1"/>
  <c r="AD129" i="1"/>
  <c r="L129" i="1"/>
  <c r="M129" i="1" s="1"/>
  <c r="AC130" i="1"/>
  <c r="AN130" i="1" s="1"/>
  <c r="N129" i="1"/>
  <c r="L130" i="1"/>
  <c r="M130" i="1" s="1"/>
  <c r="J200" i="1"/>
  <c r="AD130" i="1" l="1"/>
  <c r="AM131" i="1"/>
  <c r="AB131" i="1" s="1"/>
  <c r="L131" i="1" s="1"/>
  <c r="M131" i="1" s="1"/>
  <c r="AC131" i="1"/>
  <c r="AN131" i="1" s="1"/>
  <c r="N130" i="1"/>
  <c r="J201" i="1"/>
  <c r="AD131" i="1" l="1"/>
  <c r="AA131" i="1"/>
  <c r="AC132" i="1" s="1"/>
  <c r="AN132" i="1" s="1"/>
  <c r="J202" i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N131" i="1" l="1"/>
  <c r="AK131" i="1"/>
  <c r="AM132" i="1"/>
  <c r="AB132" i="1" s="1"/>
  <c r="AA132" i="1" s="1"/>
  <c r="AC133" i="1" s="1"/>
  <c r="AN133" i="1" s="1"/>
  <c r="J203" i="1"/>
  <c r="L132" i="1" l="1"/>
  <c r="M132" i="1" s="1"/>
  <c r="AD132" i="1"/>
  <c r="AM133" i="1"/>
  <c r="AB133" i="1" s="1"/>
  <c r="AA133" i="1" s="1"/>
  <c r="N133" i="1" s="1"/>
  <c r="N132" i="1"/>
  <c r="AK132" i="1"/>
  <c r="J204" i="1"/>
  <c r="L133" i="1" l="1"/>
  <c r="M133" i="1" s="1"/>
  <c r="AD133" i="1"/>
  <c r="AM134" i="1"/>
  <c r="AB134" i="1" s="1"/>
  <c r="AA134" i="1" s="1"/>
  <c r="AC135" i="1" s="1"/>
  <c r="AC134" i="1"/>
  <c r="AN134" i="1" s="1"/>
  <c r="AK133" i="1"/>
  <c r="J205" i="1"/>
  <c r="AD134" i="1" l="1"/>
  <c r="AM135" i="1"/>
  <c r="AB135" i="1" s="1"/>
  <c r="AA135" i="1" s="1"/>
  <c r="N135" i="1" s="1"/>
  <c r="L134" i="1"/>
  <c r="M134" i="1" s="1"/>
  <c r="N134" i="1"/>
  <c r="AK134" i="1"/>
  <c r="V24" i="1"/>
  <c r="AN135" i="1"/>
  <c r="U24" i="1" s="1"/>
  <c r="L135" i="1"/>
  <c r="M135" i="1" s="1"/>
  <c r="J206" i="1"/>
  <c r="AK135" i="1" l="1"/>
  <c r="T24" i="1"/>
  <c r="AD135" i="1"/>
  <c r="W24" i="1" s="1"/>
  <c r="AM136" i="1"/>
  <c r="AB136" i="1" s="1"/>
  <c r="AA136" i="1" s="1"/>
  <c r="AC137" i="1" s="1"/>
  <c r="AN137" i="1" s="1"/>
  <c r="AC136" i="1"/>
  <c r="AN136" i="1" s="1"/>
  <c r="B32" i="1"/>
  <c r="B17" i="1" s="1"/>
  <c r="C32" i="1"/>
  <c r="F32" i="1"/>
  <c r="G32" i="1"/>
  <c r="D32" i="1"/>
  <c r="E32" i="1"/>
  <c r="AD136" i="1"/>
  <c r="J207" i="1"/>
  <c r="N136" i="1" l="1"/>
  <c r="AK136" i="1"/>
  <c r="L136" i="1"/>
  <c r="M136" i="1" s="1"/>
  <c r="AM137" i="1"/>
  <c r="AB137" i="1" s="1"/>
  <c r="AA137" i="1" s="1"/>
  <c r="AC138" i="1" s="1"/>
  <c r="AN138" i="1" s="1"/>
  <c r="J208" i="1"/>
  <c r="N137" i="1" l="1"/>
  <c r="AD137" i="1"/>
  <c r="AM138" i="1"/>
  <c r="AB138" i="1" s="1"/>
  <c r="AA138" i="1" s="1"/>
  <c r="AC139" i="1" s="1"/>
  <c r="AN139" i="1" s="1"/>
  <c r="L137" i="1"/>
  <c r="M137" i="1" s="1"/>
  <c r="AK137" i="1"/>
  <c r="J209" i="1"/>
  <c r="N138" i="1" l="1"/>
  <c r="L138" i="1"/>
  <c r="M138" i="1" s="1"/>
  <c r="AM139" i="1"/>
  <c r="AB139" i="1" s="1"/>
  <c r="AA139" i="1" s="1"/>
  <c r="AC140" i="1" s="1"/>
  <c r="AN140" i="1" s="1"/>
  <c r="AK138" i="1"/>
  <c r="AD138" i="1"/>
  <c r="J210" i="1"/>
  <c r="L139" i="1" l="1"/>
  <c r="M139" i="1" s="1"/>
  <c r="AM140" i="1"/>
  <c r="AB140" i="1" s="1"/>
  <c r="L140" i="1" s="1"/>
  <c r="M140" i="1" s="1"/>
  <c r="AD139" i="1"/>
  <c r="N139" i="1"/>
  <c r="AK139" i="1"/>
  <c r="J211" i="1"/>
  <c r="AD140" i="1" l="1"/>
  <c r="AA140" i="1"/>
  <c r="AK140" i="1" s="1"/>
  <c r="J212" i="1"/>
  <c r="AM141" i="1" l="1"/>
  <c r="AB141" i="1" s="1"/>
  <c r="AA141" i="1" s="1"/>
  <c r="AC142" i="1" s="1"/>
  <c r="AN142" i="1" s="1"/>
  <c r="N140" i="1"/>
  <c r="AC141" i="1"/>
  <c r="AN141" i="1" s="1"/>
  <c r="J213" i="1"/>
  <c r="L141" i="1" l="1"/>
  <c r="M141" i="1" s="1"/>
  <c r="N141" i="1"/>
  <c r="AM142" i="1"/>
  <c r="AB142" i="1" s="1"/>
  <c r="AA142" i="1" s="1"/>
  <c r="AK142" i="1" s="1"/>
  <c r="AD141" i="1"/>
  <c r="AK141" i="1"/>
  <c r="J214" i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N142" i="1" l="1"/>
  <c r="AM143" i="1"/>
  <c r="AB143" i="1" s="1"/>
  <c r="L143" i="1" s="1"/>
  <c r="M143" i="1" s="1"/>
  <c r="AD142" i="1"/>
  <c r="AC143" i="1"/>
  <c r="AN143" i="1" s="1"/>
  <c r="L142" i="1"/>
  <c r="M142" i="1" s="1"/>
  <c r="AA143" i="1"/>
  <c r="AD143" i="1"/>
  <c r="J215" i="1"/>
  <c r="N143" i="1" l="1"/>
  <c r="AC144" i="1"/>
  <c r="AN144" i="1" s="1"/>
  <c r="AK143" i="1"/>
  <c r="AM144" i="1"/>
  <c r="AB144" i="1" s="1"/>
  <c r="AA144" i="1" s="1"/>
  <c r="J216" i="1"/>
  <c r="AC145" i="1" l="1"/>
  <c r="AN145" i="1" s="1"/>
  <c r="AK144" i="1"/>
  <c r="AM145" i="1"/>
  <c r="AB145" i="1" s="1"/>
  <c r="AA145" i="1" s="1"/>
  <c r="N144" i="1"/>
  <c r="L144" i="1"/>
  <c r="M144" i="1" s="1"/>
  <c r="AD144" i="1"/>
  <c r="J217" i="1"/>
  <c r="AK145" i="1" l="1"/>
  <c r="AC146" i="1"/>
  <c r="AN146" i="1" s="1"/>
  <c r="N145" i="1"/>
  <c r="AM146" i="1"/>
  <c r="AB146" i="1" s="1"/>
  <c r="AD145" i="1"/>
  <c r="L145" i="1"/>
  <c r="M145" i="1" s="1"/>
  <c r="J218" i="1"/>
  <c r="AA146" i="1" l="1"/>
  <c r="AD146" i="1"/>
  <c r="L146" i="1"/>
  <c r="M146" i="1" s="1"/>
  <c r="J219" i="1"/>
  <c r="AC147" i="1" l="1"/>
  <c r="V25" i="1" s="1"/>
  <c r="AK146" i="1"/>
  <c r="N146" i="1"/>
  <c r="AM147" i="1"/>
  <c r="AB147" i="1" s="1"/>
  <c r="J220" i="1"/>
  <c r="AN147" i="1" l="1"/>
  <c r="U25" i="1" s="1"/>
  <c r="AD147" i="1"/>
  <c r="W25" i="1" s="1"/>
  <c r="L147" i="1"/>
  <c r="M147" i="1" s="1"/>
  <c r="AA147" i="1"/>
  <c r="J221" i="1"/>
  <c r="T25" i="1" l="1"/>
  <c r="AC148" i="1"/>
  <c r="AN148" i="1" s="1"/>
  <c r="N147" i="1"/>
  <c r="AM148" i="1"/>
  <c r="AB148" i="1" s="1"/>
  <c r="AA148" i="1" s="1"/>
  <c r="AK147" i="1"/>
  <c r="E33" i="1"/>
  <c r="C33" i="1"/>
  <c r="D33" i="1"/>
  <c r="F33" i="1"/>
  <c r="G33" i="1"/>
  <c r="J222" i="1"/>
  <c r="AC149" i="1" l="1"/>
  <c r="AN149" i="1" s="1"/>
  <c r="AM149" i="1"/>
  <c r="AB149" i="1" s="1"/>
  <c r="N148" i="1"/>
  <c r="AK148" i="1"/>
  <c r="AD148" i="1"/>
  <c r="L148" i="1"/>
  <c r="M148" i="1" s="1"/>
  <c r="J223" i="1"/>
  <c r="AA149" i="1" l="1"/>
  <c r="AK149" i="1" s="1"/>
  <c r="L149" i="1"/>
  <c r="M149" i="1" s="1"/>
  <c r="AD149" i="1"/>
  <c r="J224" i="1"/>
  <c r="N149" i="1" l="1"/>
  <c r="AM150" i="1"/>
  <c r="AB150" i="1" s="1"/>
  <c r="L150" i="1" s="1"/>
  <c r="M150" i="1" s="1"/>
  <c r="AC150" i="1"/>
  <c r="AN150" i="1" s="1"/>
  <c r="J225" i="1"/>
  <c r="AA150" i="1" l="1"/>
  <c r="AC151" i="1" s="1"/>
  <c r="AN151" i="1" s="1"/>
  <c r="AD150" i="1"/>
  <c r="J226" i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AK150" i="1" l="1"/>
  <c r="AM151" i="1"/>
  <c r="AB151" i="1" s="1"/>
  <c r="L151" i="1" s="1"/>
  <c r="M151" i="1" s="1"/>
  <c r="N150" i="1"/>
  <c r="J227" i="1"/>
  <c r="AD151" i="1" l="1"/>
  <c r="AA151" i="1"/>
  <c r="AC152" i="1" s="1"/>
  <c r="AN152" i="1" s="1"/>
  <c r="J228" i="1"/>
  <c r="AM152" i="1" l="1"/>
  <c r="AB152" i="1" s="1"/>
  <c r="AD152" i="1" s="1"/>
  <c r="N151" i="1"/>
  <c r="AK151" i="1"/>
  <c r="J229" i="1"/>
  <c r="L152" i="1" l="1"/>
  <c r="M152" i="1" s="1"/>
  <c r="AA152" i="1"/>
  <c r="AK152" i="1" s="1"/>
  <c r="J230" i="1"/>
  <c r="AC153" i="1" l="1"/>
  <c r="AN153" i="1" s="1"/>
  <c r="N152" i="1"/>
  <c r="AM153" i="1"/>
  <c r="AB153" i="1" s="1"/>
  <c r="AD153" i="1" s="1"/>
  <c r="J231" i="1"/>
  <c r="AA153" i="1" l="1"/>
  <c r="L153" i="1"/>
  <c r="M153" i="1" s="1"/>
  <c r="J232" i="1"/>
  <c r="AM154" i="1" l="1"/>
  <c r="AB154" i="1" s="1"/>
  <c r="AA154" i="1" s="1"/>
  <c r="AC154" i="1"/>
  <c r="AN154" i="1" s="1"/>
  <c r="N153" i="1"/>
  <c r="AK153" i="1"/>
  <c r="J233" i="1"/>
  <c r="AK154" i="1" l="1"/>
  <c r="AM155" i="1"/>
  <c r="AB155" i="1" s="1"/>
  <c r="AC155" i="1"/>
  <c r="AN155" i="1" s="1"/>
  <c r="N154" i="1"/>
  <c r="L154" i="1"/>
  <c r="M154" i="1" s="1"/>
  <c r="AD154" i="1"/>
  <c r="J234" i="1"/>
  <c r="AA155" i="1" l="1"/>
  <c r="AD155" i="1"/>
  <c r="L155" i="1"/>
  <c r="M155" i="1" s="1"/>
  <c r="J235" i="1"/>
  <c r="AK155" i="1" l="1"/>
  <c r="N155" i="1"/>
  <c r="AC156" i="1"/>
  <c r="AN156" i="1" s="1"/>
  <c r="AM156" i="1"/>
  <c r="AB156" i="1" s="1"/>
  <c r="J236" i="1"/>
  <c r="AA156" i="1" l="1"/>
  <c r="AD156" i="1"/>
  <c r="L156" i="1"/>
  <c r="M156" i="1" s="1"/>
  <c r="J237" i="1"/>
  <c r="AC157" i="1" l="1"/>
  <c r="AN157" i="1" s="1"/>
  <c r="AM157" i="1"/>
  <c r="AB157" i="1" s="1"/>
  <c r="N156" i="1"/>
  <c r="AK156" i="1"/>
  <c r="J238" i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AA157" i="1" l="1"/>
  <c r="AD157" i="1"/>
  <c r="L157" i="1"/>
  <c r="M157" i="1" s="1"/>
  <c r="J239" i="1"/>
  <c r="AK157" i="1" l="1"/>
  <c r="N157" i="1"/>
  <c r="AC158" i="1"/>
  <c r="AN158" i="1" s="1"/>
  <c r="AM158" i="1"/>
  <c r="AB158" i="1" s="1"/>
  <c r="J240" i="1"/>
  <c r="AD158" i="1" l="1"/>
  <c r="L158" i="1"/>
  <c r="M158" i="1" s="1"/>
  <c r="AA158" i="1"/>
  <c r="J241" i="1"/>
  <c r="AK158" i="1" l="1"/>
  <c r="N158" i="1"/>
  <c r="AC159" i="1"/>
  <c r="V26" i="1" s="1"/>
  <c r="AM159" i="1"/>
  <c r="AB159" i="1" s="1"/>
  <c r="AA159" i="1" s="1"/>
  <c r="J242" i="1"/>
  <c r="AN159" i="1" l="1"/>
  <c r="U26" i="1" s="1"/>
  <c r="L159" i="1"/>
  <c r="M159" i="1" s="1"/>
  <c r="AD159" i="1"/>
  <c r="W26" i="1" s="1"/>
  <c r="AC160" i="1"/>
  <c r="AN160" i="1" s="1"/>
  <c r="AM160" i="1"/>
  <c r="AB160" i="1" s="1"/>
  <c r="T26" i="1"/>
  <c r="AK159" i="1"/>
  <c r="N159" i="1"/>
  <c r="J243" i="1"/>
  <c r="D34" i="1" l="1"/>
  <c r="G34" i="1"/>
  <c r="C34" i="1"/>
  <c r="F34" i="1"/>
  <c r="E34" i="1"/>
  <c r="AA160" i="1"/>
  <c r="AD160" i="1"/>
  <c r="L160" i="1"/>
  <c r="M160" i="1" s="1"/>
  <c r="J244" i="1"/>
  <c r="N160" i="1" l="1"/>
  <c r="AK160" i="1"/>
  <c r="AC161" i="1"/>
  <c r="AN161" i="1" s="1"/>
  <c r="AM161" i="1"/>
  <c r="AB161" i="1" s="1"/>
  <c r="AA161" i="1" s="1"/>
  <c r="J245" i="1"/>
  <c r="AD161" i="1" l="1"/>
  <c r="L161" i="1"/>
  <c r="M161" i="1" s="1"/>
  <c r="AM162" i="1"/>
  <c r="AB162" i="1" s="1"/>
  <c r="AK161" i="1"/>
  <c r="N161" i="1"/>
  <c r="AC162" i="1"/>
  <c r="AN162" i="1" s="1"/>
  <c r="AA162" i="1"/>
  <c r="J246" i="1"/>
  <c r="AM163" i="1" l="1"/>
  <c r="AB163" i="1" s="1"/>
  <c r="AK162" i="1"/>
  <c r="AC163" i="1"/>
  <c r="AN163" i="1" s="1"/>
  <c r="N162" i="1"/>
  <c r="AA163" i="1"/>
  <c r="AD162" i="1"/>
  <c r="L162" i="1"/>
  <c r="M162" i="1" s="1"/>
  <c r="J247" i="1"/>
  <c r="AD163" i="1" l="1"/>
  <c r="L163" i="1"/>
  <c r="M163" i="1" s="1"/>
  <c r="AK163" i="1"/>
  <c r="AM164" i="1"/>
  <c r="AB164" i="1" s="1"/>
  <c r="AA164" i="1" s="1"/>
  <c r="N163" i="1"/>
  <c r="AC164" i="1"/>
  <c r="AN164" i="1" s="1"/>
  <c r="J248" i="1"/>
  <c r="AK164" i="1" l="1"/>
  <c r="AC165" i="1"/>
  <c r="AN165" i="1" s="1"/>
  <c r="AM165" i="1"/>
  <c r="AB165" i="1" s="1"/>
  <c r="N164" i="1"/>
  <c r="L164" i="1"/>
  <c r="M164" i="1" s="1"/>
  <c r="AD164" i="1"/>
  <c r="J249" i="1"/>
  <c r="AA165" i="1" l="1"/>
  <c r="L165" i="1"/>
  <c r="M165" i="1" s="1"/>
  <c r="AD165" i="1"/>
  <c r="J250" i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AC166" i="1" l="1"/>
  <c r="AN166" i="1" s="1"/>
  <c r="N165" i="1"/>
  <c r="AM166" i="1"/>
  <c r="AB166" i="1" s="1"/>
  <c r="AK165" i="1"/>
  <c r="J251" i="1"/>
  <c r="AA166" i="1" l="1"/>
  <c r="L166" i="1"/>
  <c r="M166" i="1" s="1"/>
  <c r="AD166" i="1"/>
  <c r="J252" i="1"/>
  <c r="AK166" i="1" l="1"/>
  <c r="AM167" i="1"/>
  <c r="AB167" i="1" s="1"/>
  <c r="AC167" i="1"/>
  <c r="AN167" i="1" s="1"/>
  <c r="N166" i="1"/>
  <c r="J253" i="1"/>
  <c r="AA167" i="1" l="1"/>
  <c r="AD167" i="1"/>
  <c r="L167" i="1"/>
  <c r="M167" i="1" s="1"/>
  <c r="J254" i="1"/>
  <c r="AC168" i="1" l="1"/>
  <c r="AN168" i="1" s="1"/>
  <c r="AM168" i="1"/>
  <c r="AB168" i="1" s="1"/>
  <c r="N167" i="1"/>
  <c r="AK167" i="1"/>
  <c r="J255" i="1"/>
  <c r="AA168" i="1" l="1"/>
  <c r="AD168" i="1"/>
  <c r="L168" i="1"/>
  <c r="M168" i="1" s="1"/>
  <c r="J256" i="1"/>
  <c r="AC169" i="1" l="1"/>
  <c r="AN169" i="1" s="1"/>
  <c r="AM169" i="1"/>
  <c r="AB169" i="1" s="1"/>
  <c r="AK168" i="1"/>
  <c r="N168" i="1"/>
  <c r="J257" i="1"/>
  <c r="AA169" i="1" l="1"/>
  <c r="AD169" i="1"/>
  <c r="L169" i="1"/>
  <c r="M169" i="1" s="1"/>
  <c r="J258" i="1"/>
  <c r="AC170" i="1" l="1"/>
  <c r="AN170" i="1" s="1"/>
  <c r="AM170" i="1"/>
  <c r="AB170" i="1" s="1"/>
  <c r="AK169" i="1"/>
  <c r="N169" i="1"/>
  <c r="J259" i="1"/>
  <c r="AA170" i="1" l="1"/>
  <c r="AD170" i="1"/>
  <c r="L170" i="1"/>
  <c r="M170" i="1" s="1"/>
  <c r="J260" i="1"/>
  <c r="AC171" i="1" l="1"/>
  <c r="V27" i="1" s="1"/>
  <c r="AK170" i="1"/>
  <c r="N170" i="1"/>
  <c r="AM171" i="1"/>
  <c r="AB171" i="1" s="1"/>
  <c r="J261" i="1"/>
  <c r="AA171" i="1" l="1"/>
  <c r="AD171" i="1"/>
  <c r="W27" i="1" s="1"/>
  <c r="L171" i="1"/>
  <c r="M171" i="1" s="1"/>
  <c r="AN171" i="1"/>
  <c r="U27" i="1" s="1"/>
  <c r="J262" i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D35" i="1" l="1"/>
  <c r="G35" i="1"/>
  <c r="E35" i="1"/>
  <c r="F35" i="1"/>
  <c r="C35" i="1"/>
  <c r="AC172" i="1"/>
  <c r="AN172" i="1" s="1"/>
  <c r="T27" i="1"/>
  <c r="AK171" i="1"/>
  <c r="N171" i="1"/>
  <c r="AM172" i="1"/>
  <c r="AB172" i="1" s="1"/>
  <c r="J263" i="1"/>
  <c r="AA172" i="1" l="1"/>
  <c r="L172" i="1"/>
  <c r="M172" i="1" s="1"/>
  <c r="AD172" i="1"/>
  <c r="J264" i="1"/>
  <c r="AK172" i="1" l="1"/>
  <c r="AC173" i="1"/>
  <c r="AN173" i="1" s="1"/>
  <c r="N172" i="1"/>
  <c r="AM173" i="1"/>
  <c r="AB173" i="1" s="1"/>
  <c r="AA173" i="1" s="1"/>
  <c r="J265" i="1"/>
  <c r="L173" i="1" l="1"/>
  <c r="M173" i="1" s="1"/>
  <c r="AD173" i="1"/>
  <c r="AC174" i="1"/>
  <c r="AN174" i="1" s="1"/>
  <c r="N173" i="1"/>
  <c r="AK173" i="1"/>
  <c r="AM174" i="1"/>
  <c r="AB174" i="1" s="1"/>
  <c r="AA174" i="1" s="1"/>
  <c r="J266" i="1"/>
  <c r="AK174" i="1" l="1"/>
  <c r="AC175" i="1"/>
  <c r="AN175" i="1" s="1"/>
  <c r="N174" i="1"/>
  <c r="AM175" i="1"/>
  <c r="AB175" i="1" s="1"/>
  <c r="AA175" i="1" s="1"/>
  <c r="AD174" i="1"/>
  <c r="L174" i="1"/>
  <c r="M174" i="1" s="1"/>
  <c r="J267" i="1"/>
  <c r="AC176" i="1" l="1"/>
  <c r="AN176" i="1" s="1"/>
  <c r="AK175" i="1"/>
  <c r="N175" i="1"/>
  <c r="AM176" i="1"/>
  <c r="AB176" i="1" s="1"/>
  <c r="AD175" i="1"/>
  <c r="L175" i="1"/>
  <c r="M175" i="1" s="1"/>
  <c r="J268" i="1"/>
  <c r="AA176" i="1" l="1"/>
  <c r="L176" i="1"/>
  <c r="M176" i="1" s="1"/>
  <c r="AD176" i="1"/>
  <c r="J269" i="1"/>
  <c r="AM177" i="1" l="1"/>
  <c r="AB177" i="1" s="1"/>
  <c r="AA177" i="1" s="1"/>
  <c r="N176" i="1"/>
  <c r="AC177" i="1"/>
  <c r="AN177" i="1" s="1"/>
  <c r="AK176" i="1"/>
  <c r="J270" i="1"/>
  <c r="AM178" i="1" l="1"/>
  <c r="AB178" i="1" s="1"/>
  <c r="AA178" i="1" s="1"/>
  <c r="AC178" i="1"/>
  <c r="AN178" i="1" s="1"/>
  <c r="N177" i="1"/>
  <c r="AK177" i="1"/>
  <c r="AD177" i="1"/>
  <c r="L177" i="1"/>
  <c r="M177" i="1" s="1"/>
  <c r="J271" i="1"/>
  <c r="AC179" i="1" l="1"/>
  <c r="AN179" i="1" s="1"/>
  <c r="N178" i="1"/>
  <c r="AK178" i="1"/>
  <c r="AM179" i="1"/>
  <c r="AB179" i="1" s="1"/>
  <c r="AA179" i="1" s="1"/>
  <c r="AD178" i="1"/>
  <c r="L178" i="1"/>
  <c r="M178" i="1" s="1"/>
  <c r="J272" i="1"/>
  <c r="N179" i="1" l="1"/>
  <c r="AC180" i="1"/>
  <c r="AN180" i="1" s="1"/>
  <c r="AK179" i="1"/>
  <c r="AM180" i="1"/>
  <c r="AB180" i="1" s="1"/>
  <c r="L179" i="1"/>
  <c r="M179" i="1" s="1"/>
  <c r="AD179" i="1"/>
  <c r="J273" i="1"/>
  <c r="AA180" i="1" l="1"/>
  <c r="AD180" i="1"/>
  <c r="L180" i="1"/>
  <c r="M180" i="1" s="1"/>
  <c r="J274" i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AC181" i="1" l="1"/>
  <c r="AN181" i="1" s="1"/>
  <c r="AM181" i="1"/>
  <c r="AB181" i="1" s="1"/>
  <c r="AA181" i="1" s="1"/>
  <c r="N180" i="1"/>
  <c r="AK180" i="1"/>
  <c r="J275" i="1"/>
  <c r="AM182" i="1" l="1"/>
  <c r="AB182" i="1" s="1"/>
  <c r="N181" i="1"/>
  <c r="AK181" i="1"/>
  <c r="AC182" i="1"/>
  <c r="AN182" i="1" s="1"/>
  <c r="AA182" i="1"/>
  <c r="AD181" i="1"/>
  <c r="L181" i="1"/>
  <c r="M181" i="1" s="1"/>
  <c r="J276" i="1"/>
  <c r="AC183" i="1" l="1"/>
  <c r="V28" i="1" s="1"/>
  <c r="AK182" i="1"/>
  <c r="AM183" i="1"/>
  <c r="AB183" i="1" s="1"/>
  <c r="N182" i="1"/>
  <c r="AN183" i="1"/>
  <c r="U28" i="1" s="1"/>
  <c r="AD182" i="1"/>
  <c r="L182" i="1"/>
  <c r="M182" i="1" s="1"/>
  <c r="J277" i="1"/>
  <c r="L183" i="1" l="1"/>
  <c r="M183" i="1" s="1"/>
  <c r="G36" i="1" s="1"/>
  <c r="AD183" i="1"/>
  <c r="W28" i="1" s="1"/>
  <c r="AA183" i="1"/>
  <c r="J278" i="1"/>
  <c r="E36" i="1" l="1"/>
  <c r="C36" i="1"/>
  <c r="N183" i="1"/>
  <c r="AC184" i="1"/>
  <c r="AN184" i="1" s="1"/>
  <c r="T28" i="1"/>
  <c r="AK183" i="1"/>
  <c r="AM184" i="1"/>
  <c r="AB184" i="1" s="1"/>
  <c r="D36" i="1"/>
  <c r="F36" i="1"/>
  <c r="J279" i="1"/>
  <c r="AA184" i="1" l="1"/>
  <c r="L184" i="1"/>
  <c r="M184" i="1" s="1"/>
  <c r="AD184" i="1"/>
  <c r="J280" i="1"/>
  <c r="AC185" i="1" l="1"/>
  <c r="AN185" i="1" s="1"/>
  <c r="AM185" i="1"/>
  <c r="AB185" i="1" s="1"/>
  <c r="AA185" i="1" s="1"/>
  <c r="N184" i="1"/>
  <c r="AK184" i="1"/>
  <c r="J281" i="1"/>
  <c r="L185" i="1" l="1"/>
  <c r="M185" i="1" s="1"/>
  <c r="AD185" i="1"/>
  <c r="N185" i="1"/>
  <c r="AM186" i="1"/>
  <c r="AB186" i="1" s="1"/>
  <c r="AA186" i="1" s="1"/>
  <c r="AC186" i="1"/>
  <c r="AN186" i="1" s="1"/>
  <c r="AK185" i="1"/>
  <c r="J282" i="1"/>
  <c r="L186" i="1" l="1"/>
  <c r="M186" i="1" s="1"/>
  <c r="AD186" i="1"/>
  <c r="AM187" i="1"/>
  <c r="AB187" i="1" s="1"/>
  <c r="AA187" i="1" s="1"/>
  <c r="AK186" i="1"/>
  <c r="N186" i="1"/>
  <c r="AC187" i="1"/>
  <c r="AN187" i="1" s="1"/>
  <c r="J283" i="1"/>
  <c r="AC188" i="1" l="1"/>
  <c r="AN188" i="1" s="1"/>
  <c r="N187" i="1"/>
  <c r="AK187" i="1"/>
  <c r="AM188" i="1"/>
  <c r="AB188" i="1" s="1"/>
  <c r="AD187" i="1"/>
  <c r="L187" i="1"/>
  <c r="M187" i="1" s="1"/>
  <c r="J284" i="1"/>
  <c r="AA188" i="1" l="1"/>
  <c r="L188" i="1"/>
  <c r="M188" i="1" s="1"/>
  <c r="AD188" i="1"/>
  <c r="J285" i="1"/>
  <c r="AM189" i="1" l="1"/>
  <c r="AB189" i="1" s="1"/>
  <c r="AA189" i="1" s="1"/>
  <c r="AC189" i="1"/>
  <c r="AN189" i="1" s="1"/>
  <c r="AK188" i="1"/>
  <c r="N188" i="1"/>
  <c r="J286" i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AK189" i="1" l="1"/>
  <c r="AM190" i="1"/>
  <c r="AB190" i="1" s="1"/>
  <c r="AC190" i="1"/>
  <c r="AN190" i="1" s="1"/>
  <c r="N189" i="1"/>
  <c r="L189" i="1"/>
  <c r="M189" i="1" s="1"/>
  <c r="AD189" i="1"/>
  <c r="J287" i="1"/>
  <c r="AA190" i="1" l="1"/>
  <c r="L190" i="1"/>
  <c r="M190" i="1" s="1"/>
  <c r="AD190" i="1"/>
  <c r="J288" i="1"/>
  <c r="AC191" i="1" l="1"/>
  <c r="AN191" i="1" s="1"/>
  <c r="AM191" i="1"/>
  <c r="AB191" i="1" s="1"/>
  <c r="AA191" i="1" s="1"/>
  <c r="AK190" i="1"/>
  <c r="N190" i="1"/>
  <c r="J289" i="1"/>
  <c r="AK191" i="1" l="1"/>
  <c r="AM192" i="1"/>
  <c r="AB192" i="1" s="1"/>
  <c r="AC192" i="1"/>
  <c r="AN192" i="1" s="1"/>
  <c r="N191" i="1"/>
  <c r="AD191" i="1"/>
  <c r="L191" i="1"/>
  <c r="M191" i="1" s="1"/>
  <c r="J290" i="1"/>
  <c r="AA192" i="1" l="1"/>
  <c r="AD192" i="1"/>
  <c r="L192" i="1"/>
  <c r="M192" i="1" s="1"/>
  <c r="J291" i="1"/>
  <c r="AC193" i="1" l="1"/>
  <c r="AN193" i="1" s="1"/>
  <c r="N192" i="1"/>
  <c r="AK192" i="1"/>
  <c r="AM193" i="1"/>
  <c r="AB193" i="1" s="1"/>
  <c r="J292" i="1"/>
  <c r="AD193" i="1" l="1"/>
  <c r="L193" i="1"/>
  <c r="M193" i="1" s="1"/>
  <c r="AA193" i="1"/>
  <c r="J293" i="1"/>
  <c r="AC194" i="1" l="1"/>
  <c r="AN194" i="1" s="1"/>
  <c r="AK193" i="1"/>
  <c r="N193" i="1"/>
  <c r="AM194" i="1"/>
  <c r="AB194" i="1" s="1"/>
  <c r="J294" i="1"/>
  <c r="AD194" i="1" l="1"/>
  <c r="L194" i="1"/>
  <c r="M194" i="1" s="1"/>
  <c r="AA194" i="1"/>
  <c r="J295" i="1"/>
  <c r="AM195" i="1" l="1"/>
  <c r="AB195" i="1" s="1"/>
  <c r="AA195" i="1" s="1"/>
  <c r="AK194" i="1"/>
  <c r="N194" i="1"/>
  <c r="AC195" i="1"/>
  <c r="V29" i="1" s="1"/>
  <c r="J296" i="1"/>
  <c r="AN195" i="1" l="1"/>
  <c r="U29" i="1" s="1"/>
  <c r="AD195" i="1"/>
  <c r="W29" i="1" s="1"/>
  <c r="L195" i="1"/>
  <c r="M195" i="1" s="1"/>
  <c r="N195" i="1"/>
  <c r="AK195" i="1"/>
  <c r="T29" i="1"/>
  <c r="AM196" i="1"/>
  <c r="AB196" i="1" s="1"/>
  <c r="AA196" i="1" s="1"/>
  <c r="AC196" i="1"/>
  <c r="AN196" i="1" s="1"/>
  <c r="J297" i="1"/>
  <c r="AM197" i="1" l="1"/>
  <c r="AB197" i="1" s="1"/>
  <c r="AK196" i="1"/>
  <c r="AC197" i="1"/>
  <c r="AN197" i="1" s="1"/>
  <c r="N196" i="1"/>
  <c r="AD196" i="1"/>
  <c r="L196" i="1"/>
  <c r="M196" i="1" s="1"/>
  <c r="G37" i="1"/>
  <c r="F37" i="1"/>
  <c r="D37" i="1"/>
  <c r="C37" i="1"/>
  <c r="E37" i="1"/>
  <c r="J298" i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AA197" i="1" l="1"/>
  <c r="AD197" i="1"/>
  <c r="L197" i="1"/>
  <c r="M197" i="1" s="1"/>
  <c r="J299" i="1"/>
  <c r="AK197" i="1" l="1"/>
  <c r="N197" i="1"/>
  <c r="AM198" i="1"/>
  <c r="AB198" i="1" s="1"/>
  <c r="AA198" i="1" s="1"/>
  <c r="AC198" i="1"/>
  <c r="AN198" i="1" s="1"/>
  <c r="J300" i="1"/>
  <c r="AK198" i="1" l="1"/>
  <c r="N198" i="1"/>
  <c r="AC199" i="1"/>
  <c r="AN199" i="1" s="1"/>
  <c r="AM199" i="1"/>
  <c r="AB199" i="1" s="1"/>
  <c r="AD198" i="1"/>
  <c r="L198" i="1"/>
  <c r="M198" i="1" s="1"/>
  <c r="J301" i="1"/>
  <c r="AD199" i="1" l="1"/>
  <c r="L199" i="1"/>
  <c r="M199" i="1" s="1"/>
  <c r="AA199" i="1"/>
  <c r="J302" i="1"/>
  <c r="N199" i="1" l="1"/>
  <c r="AK199" i="1"/>
  <c r="AM200" i="1"/>
  <c r="AB200" i="1" s="1"/>
  <c r="AA200" i="1" s="1"/>
  <c r="AC200" i="1"/>
  <c r="AN200" i="1" s="1"/>
  <c r="J303" i="1"/>
  <c r="AM201" i="1" l="1"/>
  <c r="AB201" i="1" s="1"/>
  <c r="AC201" i="1"/>
  <c r="AN201" i="1" s="1"/>
  <c r="AK200" i="1"/>
  <c r="N200" i="1"/>
  <c r="L200" i="1"/>
  <c r="M200" i="1" s="1"/>
  <c r="AD200" i="1"/>
  <c r="J304" i="1"/>
  <c r="L201" i="1" l="1"/>
  <c r="M201" i="1" s="1"/>
  <c r="AD201" i="1"/>
  <c r="AA201" i="1"/>
  <c r="J305" i="1"/>
  <c r="AK201" i="1" l="1"/>
  <c r="AC202" i="1"/>
  <c r="AN202" i="1" s="1"/>
  <c r="N201" i="1"/>
  <c r="AM202" i="1"/>
  <c r="AB202" i="1" s="1"/>
  <c r="J306" i="1"/>
  <c r="AA202" i="1" l="1"/>
  <c r="L202" i="1"/>
  <c r="M202" i="1" s="1"/>
  <c r="AD202" i="1"/>
  <c r="J307" i="1"/>
  <c r="AK202" i="1" l="1"/>
  <c r="AM203" i="1"/>
  <c r="AB203" i="1" s="1"/>
  <c r="AA203" i="1" s="1"/>
  <c r="AC203" i="1"/>
  <c r="AN203" i="1" s="1"/>
  <c r="N202" i="1"/>
  <c r="J308" i="1"/>
  <c r="L203" i="1" l="1"/>
  <c r="M203" i="1" s="1"/>
  <c r="AD203" i="1"/>
  <c r="N203" i="1"/>
  <c r="AC204" i="1"/>
  <c r="AN204" i="1" s="1"/>
  <c r="AK203" i="1"/>
  <c r="AM204" i="1"/>
  <c r="AB204" i="1" s="1"/>
  <c r="J309" i="1"/>
  <c r="AD204" i="1" l="1"/>
  <c r="L204" i="1"/>
  <c r="M204" i="1" s="1"/>
  <c r="AA204" i="1"/>
  <c r="J310" i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N204" i="1" l="1"/>
  <c r="AM205" i="1"/>
  <c r="AB205" i="1" s="1"/>
  <c r="AC205" i="1"/>
  <c r="AN205" i="1" s="1"/>
  <c r="AK204" i="1"/>
  <c r="J311" i="1"/>
  <c r="AD205" i="1" l="1"/>
  <c r="L205" i="1"/>
  <c r="M205" i="1" s="1"/>
  <c r="AA205" i="1"/>
  <c r="J312" i="1"/>
  <c r="AK205" i="1" l="1"/>
  <c r="AC206" i="1"/>
  <c r="AN206" i="1" s="1"/>
  <c r="N205" i="1"/>
  <c r="AM206" i="1"/>
  <c r="AB206" i="1" s="1"/>
  <c r="J313" i="1"/>
  <c r="L206" i="1" l="1"/>
  <c r="M206" i="1" s="1"/>
  <c r="AD206" i="1"/>
  <c r="AA206" i="1"/>
  <c r="J314" i="1"/>
  <c r="AK206" i="1" l="1"/>
  <c r="N206" i="1"/>
  <c r="AM207" i="1"/>
  <c r="AB207" i="1" s="1"/>
  <c r="AC207" i="1"/>
  <c r="V30" i="1" s="1"/>
  <c r="AN207" i="1"/>
  <c r="U30" i="1" s="1"/>
  <c r="J315" i="1"/>
  <c r="L207" i="1" l="1"/>
  <c r="M207" i="1" s="1"/>
  <c r="AD207" i="1"/>
  <c r="W30" i="1" s="1"/>
  <c r="AA207" i="1"/>
  <c r="J316" i="1"/>
  <c r="N207" i="1" l="1"/>
  <c r="AK207" i="1"/>
  <c r="AC208" i="1"/>
  <c r="AN208" i="1" s="1"/>
  <c r="T30" i="1"/>
  <c r="AM208" i="1"/>
  <c r="AB208" i="1" s="1"/>
  <c r="F38" i="1"/>
  <c r="D38" i="1"/>
  <c r="G38" i="1"/>
  <c r="E38" i="1"/>
  <c r="C38" i="1"/>
  <c r="J317" i="1"/>
  <c r="AD208" i="1" l="1"/>
  <c r="L208" i="1"/>
  <c r="M208" i="1" s="1"/>
  <c r="AA208" i="1"/>
  <c r="J318" i="1"/>
  <c r="AM209" i="1" l="1"/>
  <c r="AB209" i="1" s="1"/>
  <c r="AK208" i="1"/>
  <c r="N208" i="1"/>
  <c r="AC209" i="1"/>
  <c r="AN209" i="1" s="1"/>
  <c r="J319" i="1"/>
  <c r="AD209" i="1" l="1"/>
  <c r="L209" i="1"/>
  <c r="M209" i="1" s="1"/>
  <c r="AA209" i="1"/>
  <c r="J320" i="1"/>
  <c r="AM210" i="1" l="1"/>
  <c r="AB210" i="1" s="1"/>
  <c r="AC210" i="1"/>
  <c r="AN210" i="1" s="1"/>
  <c r="AK209" i="1"/>
  <c r="N209" i="1"/>
  <c r="J321" i="1"/>
  <c r="AA210" i="1" l="1"/>
  <c r="L210" i="1"/>
  <c r="M210" i="1" s="1"/>
  <c r="AD210" i="1"/>
  <c r="J322" i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AK210" i="1" l="1"/>
  <c r="AM211" i="1"/>
  <c r="AB211" i="1" s="1"/>
  <c r="AA211" i="1" s="1"/>
  <c r="N210" i="1"/>
  <c r="AC211" i="1"/>
  <c r="AN211" i="1" s="1"/>
  <c r="J323" i="1"/>
  <c r="AD211" i="1" l="1"/>
  <c r="L211" i="1"/>
  <c r="M211" i="1" s="1"/>
  <c r="AK211" i="1"/>
  <c r="AC212" i="1"/>
  <c r="AN212" i="1" s="1"/>
  <c r="N211" i="1"/>
  <c r="AM212" i="1"/>
  <c r="AB212" i="1" s="1"/>
  <c r="J324" i="1"/>
  <c r="AD212" i="1" l="1"/>
  <c r="L212" i="1"/>
  <c r="M212" i="1" s="1"/>
  <c r="AA212" i="1"/>
  <c r="J325" i="1"/>
  <c r="AK212" i="1" l="1"/>
  <c r="N212" i="1"/>
  <c r="AC213" i="1"/>
  <c r="AN213" i="1" s="1"/>
  <c r="AM213" i="1"/>
  <c r="AB213" i="1" s="1"/>
  <c r="J326" i="1"/>
  <c r="AA213" i="1" l="1"/>
  <c r="AD213" i="1"/>
  <c r="L213" i="1"/>
  <c r="M213" i="1" s="1"/>
  <c r="J327" i="1"/>
  <c r="N213" i="1" l="1"/>
  <c r="AK213" i="1"/>
  <c r="AC214" i="1"/>
  <c r="AN214" i="1" s="1"/>
  <c r="AM214" i="1"/>
  <c r="AB214" i="1" s="1"/>
  <c r="AA214" i="1" s="1"/>
  <c r="J328" i="1"/>
  <c r="L214" i="1" l="1"/>
  <c r="M214" i="1" s="1"/>
  <c r="AD214" i="1"/>
  <c r="AC215" i="1"/>
  <c r="AN215" i="1" s="1"/>
  <c r="N214" i="1"/>
  <c r="AM215" i="1"/>
  <c r="AB215" i="1" s="1"/>
  <c r="AK214" i="1"/>
  <c r="J329" i="1"/>
  <c r="AD215" i="1" l="1"/>
  <c r="L215" i="1"/>
  <c r="M215" i="1" s="1"/>
  <c r="AA215" i="1"/>
  <c r="J330" i="1"/>
  <c r="AC216" i="1" l="1"/>
  <c r="AN216" i="1" s="1"/>
  <c r="N215" i="1"/>
  <c r="AM216" i="1"/>
  <c r="AB216" i="1" s="1"/>
  <c r="AK215" i="1"/>
  <c r="J331" i="1"/>
  <c r="AA216" i="1" l="1"/>
  <c r="AD216" i="1"/>
  <c r="L216" i="1"/>
  <c r="M216" i="1" s="1"/>
  <c r="J332" i="1"/>
  <c r="AK216" i="1" l="1"/>
  <c r="AC217" i="1"/>
  <c r="AN217" i="1" s="1"/>
  <c r="N216" i="1"/>
  <c r="AM217" i="1"/>
  <c r="AB217" i="1" s="1"/>
  <c r="J333" i="1"/>
  <c r="AD217" i="1" l="1"/>
  <c r="L217" i="1"/>
  <c r="M217" i="1" s="1"/>
  <c r="AA217" i="1"/>
  <c r="J334" i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AK217" i="1" l="1"/>
  <c r="AC218" i="1"/>
  <c r="AN218" i="1" s="1"/>
  <c r="AM218" i="1"/>
  <c r="AB218" i="1" s="1"/>
  <c r="AA218" i="1" s="1"/>
  <c r="N217" i="1"/>
  <c r="J335" i="1"/>
  <c r="AK218" i="1" l="1"/>
  <c r="N218" i="1"/>
  <c r="AC219" i="1"/>
  <c r="V31" i="1" s="1"/>
  <c r="AM219" i="1"/>
  <c r="AB219" i="1" s="1"/>
  <c r="AD218" i="1"/>
  <c r="L218" i="1"/>
  <c r="M218" i="1" s="1"/>
  <c r="J336" i="1"/>
  <c r="L219" i="1" l="1"/>
  <c r="M219" i="1" s="1"/>
  <c r="F39" i="1" s="1"/>
  <c r="AD219" i="1"/>
  <c r="W31" i="1" s="1"/>
  <c r="AN219" i="1"/>
  <c r="U31" i="1" s="1"/>
  <c r="AA219" i="1"/>
  <c r="J337" i="1"/>
  <c r="G39" i="1" l="1"/>
  <c r="D39" i="1"/>
  <c r="E39" i="1"/>
  <c r="C39" i="1"/>
  <c r="N219" i="1"/>
  <c r="T31" i="1"/>
  <c r="AC220" i="1"/>
  <c r="AN220" i="1" s="1"/>
  <c r="AK219" i="1"/>
  <c r="AM220" i="1"/>
  <c r="AB220" i="1" s="1"/>
  <c r="J338" i="1"/>
  <c r="L220" i="1" l="1"/>
  <c r="M220" i="1" s="1"/>
  <c r="AD220" i="1"/>
  <c r="AA220" i="1"/>
  <c r="J339" i="1"/>
  <c r="AK220" i="1" l="1"/>
  <c r="AC221" i="1"/>
  <c r="AN221" i="1" s="1"/>
  <c r="N220" i="1"/>
  <c r="AM221" i="1"/>
  <c r="AB221" i="1" s="1"/>
  <c r="J340" i="1"/>
  <c r="AA221" i="1" l="1"/>
  <c r="AD221" i="1"/>
  <c r="L221" i="1"/>
  <c r="M221" i="1" s="1"/>
  <c r="J341" i="1"/>
  <c r="N221" i="1" l="1"/>
  <c r="AK221" i="1"/>
  <c r="AC222" i="1"/>
  <c r="AN222" i="1" s="1"/>
  <c r="AM222" i="1"/>
  <c r="AB222" i="1" s="1"/>
  <c r="J342" i="1"/>
  <c r="AA222" i="1" l="1"/>
  <c r="L222" i="1"/>
  <c r="M222" i="1" s="1"/>
  <c r="AD222" i="1"/>
  <c r="J343" i="1"/>
  <c r="AM223" i="1" l="1"/>
  <c r="AB223" i="1" s="1"/>
  <c r="AA223" i="1" s="1"/>
  <c r="AC223" i="1"/>
  <c r="AN223" i="1" s="1"/>
  <c r="AK222" i="1"/>
  <c r="N222" i="1"/>
  <c r="J344" i="1"/>
  <c r="AK223" i="1" l="1"/>
  <c r="N223" i="1"/>
  <c r="AC224" i="1"/>
  <c r="AN224" i="1" s="1"/>
  <c r="AM224" i="1"/>
  <c r="AB224" i="1" s="1"/>
  <c r="AD223" i="1"/>
  <c r="L223" i="1"/>
  <c r="M223" i="1" s="1"/>
  <c r="J345" i="1"/>
  <c r="AD224" i="1" l="1"/>
  <c r="L224" i="1"/>
  <c r="M224" i="1" s="1"/>
  <c r="AA224" i="1"/>
  <c r="J346" i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AC225" i="1" l="1"/>
  <c r="AN225" i="1" s="1"/>
  <c r="AM225" i="1"/>
  <c r="AB225" i="1" s="1"/>
  <c r="AA225" i="1" s="1"/>
  <c r="AK224" i="1"/>
  <c r="N224" i="1"/>
  <c r="J347" i="1"/>
  <c r="AD225" i="1" l="1"/>
  <c r="L225" i="1"/>
  <c r="M225" i="1" s="1"/>
  <c r="N225" i="1"/>
  <c r="AK225" i="1"/>
  <c r="AC226" i="1"/>
  <c r="AN226" i="1" s="1"/>
  <c r="AM226" i="1"/>
  <c r="AB226" i="1" s="1"/>
  <c r="J348" i="1"/>
  <c r="AA226" i="1" l="1"/>
  <c r="L226" i="1"/>
  <c r="M226" i="1" s="1"/>
  <c r="AD226" i="1"/>
  <c r="J349" i="1"/>
  <c r="AM227" i="1" l="1"/>
  <c r="AB227" i="1" s="1"/>
  <c r="N226" i="1"/>
  <c r="AK226" i="1"/>
  <c r="AC227" i="1"/>
  <c r="AN227" i="1" s="1"/>
  <c r="J350" i="1"/>
  <c r="AA227" i="1" l="1"/>
  <c r="AD227" i="1"/>
  <c r="L227" i="1"/>
  <c r="M227" i="1" s="1"/>
  <c r="J351" i="1"/>
  <c r="N227" i="1" l="1"/>
  <c r="AM228" i="1"/>
  <c r="AB228" i="1" s="1"/>
  <c r="AK227" i="1"/>
  <c r="AC228" i="1"/>
  <c r="AN228" i="1" s="1"/>
  <c r="J352" i="1"/>
  <c r="AA228" i="1" l="1"/>
  <c r="L228" i="1"/>
  <c r="M228" i="1" s="1"/>
  <c r="AD228" i="1"/>
  <c r="J353" i="1"/>
  <c r="AC229" i="1" l="1"/>
  <c r="AK228" i="1"/>
  <c r="AM229" i="1"/>
  <c r="AB229" i="1" s="1"/>
  <c r="AA229" i="1" s="1"/>
  <c r="N228" i="1"/>
  <c r="AN229" i="1"/>
  <c r="J354" i="1"/>
  <c r="AK229" i="1" l="1"/>
  <c r="AM230" i="1"/>
  <c r="AB230" i="1" s="1"/>
  <c r="N229" i="1"/>
  <c r="AC230" i="1"/>
  <c r="AN230" i="1" s="1"/>
  <c r="L229" i="1"/>
  <c r="M229" i="1" s="1"/>
  <c r="AD229" i="1"/>
  <c r="J355" i="1"/>
  <c r="AA230" i="1" l="1"/>
  <c r="L230" i="1"/>
  <c r="M230" i="1" s="1"/>
  <c r="AD230" i="1"/>
  <c r="J356" i="1"/>
  <c r="AM231" i="1" l="1"/>
  <c r="AB231" i="1" s="1"/>
  <c r="N230" i="1"/>
  <c r="AC231" i="1"/>
  <c r="V32" i="1" s="1"/>
  <c r="AK230" i="1"/>
  <c r="AN231" i="1"/>
  <c r="U32" i="1" s="1"/>
  <c r="J357" i="1"/>
  <c r="AA231" i="1" l="1"/>
  <c r="AD231" i="1"/>
  <c r="W32" i="1" s="1"/>
  <c r="L231" i="1"/>
  <c r="M231" i="1" s="1"/>
  <c r="J358" i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E40" i="1" l="1"/>
  <c r="F40" i="1"/>
  <c r="G40" i="1"/>
  <c r="C40" i="1"/>
  <c r="D40" i="1"/>
  <c r="T32" i="1"/>
  <c r="AK231" i="1"/>
  <c r="AC232" i="1"/>
  <c r="AN232" i="1" s="1"/>
  <c r="N231" i="1"/>
  <c r="AM232" i="1"/>
  <c r="AB232" i="1" s="1"/>
  <c r="AA232" i="1" s="1"/>
  <c r="J359" i="1"/>
  <c r="AD232" i="1" l="1"/>
  <c r="L232" i="1"/>
  <c r="M232" i="1" s="1"/>
  <c r="N232" i="1"/>
  <c r="AM233" i="1"/>
  <c r="AB233" i="1" s="1"/>
  <c r="AK232" i="1"/>
  <c r="AC233" i="1"/>
  <c r="AN233" i="1" s="1"/>
  <c r="J360" i="1"/>
  <c r="AA233" i="1" l="1"/>
  <c r="AD233" i="1"/>
  <c r="L233" i="1"/>
  <c r="M233" i="1" s="1"/>
  <c r="J361" i="1"/>
  <c r="AC234" i="1" l="1"/>
  <c r="AN234" i="1" s="1"/>
  <c r="N233" i="1"/>
  <c r="AM234" i="1"/>
  <c r="AB234" i="1" s="1"/>
  <c r="AK233" i="1"/>
  <c r="J362" i="1"/>
  <c r="AA234" i="1" l="1"/>
  <c r="AD234" i="1"/>
  <c r="L234" i="1"/>
  <c r="M234" i="1" s="1"/>
  <c r="J363" i="1"/>
  <c r="AK234" i="1" l="1"/>
  <c r="AM235" i="1"/>
  <c r="AB235" i="1" s="1"/>
  <c r="AA235" i="1" s="1"/>
  <c r="N234" i="1"/>
  <c r="AC235" i="1"/>
  <c r="AN235" i="1" s="1"/>
  <c r="J364" i="1"/>
  <c r="AD235" i="1" l="1"/>
  <c r="L235" i="1"/>
  <c r="M235" i="1" s="1"/>
  <c r="AC236" i="1"/>
  <c r="AN236" i="1" s="1"/>
  <c r="AK235" i="1"/>
  <c r="AM236" i="1"/>
  <c r="AB236" i="1" s="1"/>
  <c r="N235" i="1"/>
  <c r="J365" i="1"/>
  <c r="AA236" i="1" l="1"/>
  <c r="AD236" i="1"/>
  <c r="L236" i="1"/>
  <c r="M236" i="1" s="1"/>
  <c r="J366" i="1"/>
  <c r="AK236" i="1" l="1"/>
  <c r="N236" i="1"/>
  <c r="AC237" i="1"/>
  <c r="AN237" i="1" s="1"/>
  <c r="AM237" i="1"/>
  <c r="AB237" i="1" s="1"/>
  <c r="J367" i="1"/>
  <c r="AA237" i="1" l="1"/>
  <c r="L237" i="1"/>
  <c r="M237" i="1" s="1"/>
  <c r="AD237" i="1"/>
  <c r="J368" i="1"/>
  <c r="AC238" i="1" l="1"/>
  <c r="AN238" i="1" s="1"/>
  <c r="AM238" i="1"/>
  <c r="AB238" i="1" s="1"/>
  <c r="AK237" i="1"/>
  <c r="N237" i="1"/>
  <c r="AA238" i="1"/>
  <c r="J369" i="1"/>
  <c r="N238" i="1" l="1"/>
  <c r="AK238" i="1"/>
  <c r="AC239" i="1"/>
  <c r="AN239" i="1" s="1"/>
  <c r="AM239" i="1"/>
  <c r="AB239" i="1" s="1"/>
  <c r="AA239" i="1" s="1"/>
  <c r="L238" i="1"/>
  <c r="M238" i="1" s="1"/>
  <c r="AD238" i="1"/>
  <c r="AM256" i="1"/>
  <c r="AB256" i="1" s="1"/>
  <c r="J370" i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L239" i="1" l="1"/>
  <c r="M239" i="1" s="1"/>
  <c r="AD239" i="1"/>
  <c r="AC240" i="1"/>
  <c r="AN240" i="1" s="1"/>
  <c r="N239" i="1"/>
  <c r="AK239" i="1"/>
  <c r="AM240" i="1"/>
  <c r="AB240" i="1" s="1"/>
  <c r="AM257" i="1"/>
  <c r="AB257" i="1" s="1"/>
  <c r="L256" i="1"/>
  <c r="M256" i="1" s="1"/>
  <c r="J371" i="1"/>
  <c r="AA240" i="1" l="1"/>
  <c r="AD240" i="1"/>
  <c r="L240" i="1"/>
  <c r="M240" i="1" s="1"/>
  <c r="L257" i="1"/>
  <c r="M257" i="1" s="1"/>
  <c r="J372" i="1"/>
  <c r="N240" i="1" l="1"/>
  <c r="AK240" i="1"/>
  <c r="AC241" i="1"/>
  <c r="AN241" i="1" s="1"/>
  <c r="AM241" i="1"/>
  <c r="AB241" i="1" s="1"/>
  <c r="AA241" i="1" s="1"/>
  <c r="AM258" i="1"/>
  <c r="AB258" i="1" s="1"/>
  <c r="J373" i="1"/>
  <c r="L241" i="1" l="1"/>
  <c r="M241" i="1" s="1"/>
  <c r="AD241" i="1"/>
  <c r="AK241" i="1"/>
  <c r="AM242" i="1"/>
  <c r="AB242" i="1" s="1"/>
  <c r="AC242" i="1"/>
  <c r="AN242" i="1" s="1"/>
  <c r="N241" i="1"/>
  <c r="L258" i="1"/>
  <c r="M258" i="1" s="1"/>
  <c r="J374" i="1"/>
  <c r="AA242" i="1" l="1"/>
  <c r="L242" i="1"/>
  <c r="M242" i="1" s="1"/>
  <c r="AD242" i="1"/>
  <c r="AM259" i="1"/>
  <c r="AB259" i="1" s="1"/>
  <c r="J375" i="1"/>
  <c r="N242" i="1" l="1"/>
  <c r="AK242" i="1"/>
  <c r="AC243" i="1"/>
  <c r="V33" i="1" s="1"/>
  <c r="AM243" i="1"/>
  <c r="AB243" i="1" s="1"/>
  <c r="AA243" i="1" s="1"/>
  <c r="L259" i="1"/>
  <c r="M259" i="1" s="1"/>
  <c r="J376" i="1"/>
  <c r="AN243" i="1" l="1"/>
  <c r="U33" i="1" s="1"/>
  <c r="AM244" i="1"/>
  <c r="AB244" i="1" s="1"/>
  <c r="AA244" i="1" s="1"/>
  <c r="T33" i="1"/>
  <c r="AC244" i="1"/>
  <c r="AN244" i="1" s="1"/>
  <c r="N243" i="1"/>
  <c r="AK243" i="1"/>
  <c r="AD243" i="1"/>
  <c r="W33" i="1" s="1"/>
  <c r="L243" i="1"/>
  <c r="M243" i="1" s="1"/>
  <c r="AM260" i="1"/>
  <c r="AB260" i="1" s="1"/>
  <c r="L260" i="1" s="1"/>
  <c r="M260" i="1" s="1"/>
  <c r="J377" i="1"/>
  <c r="M376" i="1"/>
  <c r="L244" i="1" l="1"/>
  <c r="M244" i="1" s="1"/>
  <c r="AD244" i="1"/>
  <c r="E41" i="1"/>
  <c r="G41" i="1"/>
  <c r="F41" i="1"/>
  <c r="C41" i="1"/>
  <c r="D41" i="1"/>
  <c r="AC245" i="1"/>
  <c r="AN245" i="1" s="1"/>
  <c r="AK244" i="1"/>
  <c r="AM245" i="1"/>
  <c r="AB245" i="1" s="1"/>
  <c r="N244" i="1"/>
  <c r="AM261" i="1"/>
  <c r="AB261" i="1" s="1"/>
  <c r="J378" i="1"/>
  <c r="M377" i="1"/>
  <c r="AA245" i="1" l="1"/>
  <c r="AD245" i="1"/>
  <c r="L245" i="1"/>
  <c r="M245" i="1" s="1"/>
  <c r="AM262" i="1"/>
  <c r="AB262" i="1" s="1"/>
  <c r="L261" i="1"/>
  <c r="M261" i="1" s="1"/>
  <c r="J379" i="1"/>
  <c r="M378" i="1"/>
  <c r="AK245" i="1" l="1"/>
  <c r="N245" i="1"/>
  <c r="AM246" i="1"/>
  <c r="AB246" i="1" s="1"/>
  <c r="AC246" i="1"/>
  <c r="AN246" i="1" s="1"/>
  <c r="L262" i="1"/>
  <c r="M262" i="1" s="1"/>
  <c r="J380" i="1"/>
  <c r="M379" i="1"/>
  <c r="AA246" i="1" l="1"/>
  <c r="AD246" i="1"/>
  <c r="L246" i="1"/>
  <c r="M246" i="1" s="1"/>
  <c r="AM263" i="1"/>
  <c r="AB263" i="1" s="1"/>
  <c r="J381" i="1"/>
  <c r="M380" i="1"/>
  <c r="AC247" i="1" l="1"/>
  <c r="AN247" i="1" s="1"/>
  <c r="AK246" i="1"/>
  <c r="N246" i="1"/>
  <c r="AM247" i="1"/>
  <c r="AB247" i="1" s="1"/>
  <c r="AA247" i="1" s="1"/>
  <c r="L263" i="1"/>
  <c r="M263" i="1" s="1"/>
  <c r="M381" i="1"/>
  <c r="J382" i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AC248" i="1" l="1"/>
  <c r="AN248" i="1" s="1"/>
  <c r="N247" i="1"/>
  <c r="AK247" i="1"/>
  <c r="AM248" i="1"/>
  <c r="AB248" i="1" s="1"/>
  <c r="AD247" i="1"/>
  <c r="L247" i="1"/>
  <c r="M247" i="1" s="1"/>
  <c r="AM264" i="1"/>
  <c r="AB264" i="1" s="1"/>
  <c r="L264" i="1" s="1"/>
  <c r="M264" i="1" s="1"/>
  <c r="M382" i="1"/>
  <c r="J383" i="1"/>
  <c r="AA248" i="1" l="1"/>
  <c r="L248" i="1"/>
  <c r="M248" i="1" s="1"/>
  <c r="AD248" i="1"/>
  <c r="M383" i="1"/>
  <c r="J384" i="1"/>
  <c r="AK248" i="1" l="1"/>
  <c r="AM249" i="1"/>
  <c r="AB249" i="1" s="1"/>
  <c r="AC249" i="1"/>
  <c r="AN249" i="1" s="1"/>
  <c r="N248" i="1"/>
  <c r="AM265" i="1"/>
  <c r="AB265" i="1" s="1"/>
  <c r="M384" i="1"/>
  <c r="J385" i="1"/>
  <c r="AA249" i="1" l="1"/>
  <c r="AD249" i="1"/>
  <c r="L249" i="1"/>
  <c r="M249" i="1" s="1"/>
  <c r="AM266" i="1"/>
  <c r="AB266" i="1" s="1"/>
  <c r="L266" i="1" s="1"/>
  <c r="M266" i="1" s="1"/>
  <c r="L265" i="1"/>
  <c r="M265" i="1" s="1"/>
  <c r="M385" i="1"/>
  <c r="J386" i="1"/>
  <c r="N249" i="1" l="1"/>
  <c r="AC250" i="1"/>
  <c r="AN250" i="1" s="1"/>
  <c r="AK249" i="1"/>
  <c r="AM250" i="1"/>
  <c r="AB250" i="1" s="1"/>
  <c r="M386" i="1"/>
  <c r="J387" i="1"/>
  <c r="AA250" i="1" l="1"/>
  <c r="AD250" i="1"/>
  <c r="L250" i="1"/>
  <c r="M250" i="1" s="1"/>
  <c r="AM267" i="1"/>
  <c r="AB267" i="1" s="1"/>
  <c r="M387" i="1"/>
  <c r="J388" i="1"/>
  <c r="AM251" i="1" l="1"/>
  <c r="AB251" i="1" s="1"/>
  <c r="AK250" i="1"/>
  <c r="AC251" i="1"/>
  <c r="AN251" i="1" s="1"/>
  <c r="N250" i="1"/>
  <c r="AM268" i="1"/>
  <c r="AB268" i="1" s="1"/>
  <c r="L267" i="1"/>
  <c r="M267" i="1" s="1"/>
  <c r="M388" i="1"/>
  <c r="J389" i="1"/>
  <c r="F53" i="1"/>
  <c r="G53" i="1"/>
  <c r="E53" i="1"/>
  <c r="AA251" i="1" l="1"/>
  <c r="AD251" i="1"/>
  <c r="L251" i="1"/>
  <c r="M251" i="1" s="1"/>
  <c r="L268" i="1"/>
  <c r="M268" i="1" s="1"/>
  <c r="E43" i="1"/>
  <c r="G43" i="1"/>
  <c r="F43" i="1"/>
  <c r="AM269" i="1"/>
  <c r="AB269" i="1" s="1"/>
  <c r="L269" i="1" s="1"/>
  <c r="M269" i="1" s="1"/>
  <c r="D43" i="1"/>
  <c r="M389" i="1"/>
  <c r="J390" i="1"/>
  <c r="AM252" i="1" l="1"/>
  <c r="AB252" i="1" s="1"/>
  <c r="AC252" i="1"/>
  <c r="AN252" i="1" s="1"/>
  <c r="AA252" i="1"/>
  <c r="AK251" i="1"/>
  <c r="N251" i="1"/>
  <c r="AM270" i="1"/>
  <c r="AB270" i="1" s="1"/>
  <c r="M390" i="1"/>
  <c r="J391" i="1"/>
  <c r="AC253" i="1" l="1"/>
  <c r="AN253" i="1" s="1"/>
  <c r="N252" i="1"/>
  <c r="AK252" i="1"/>
  <c r="AM253" i="1"/>
  <c r="AB253" i="1" s="1"/>
  <c r="L252" i="1"/>
  <c r="M252" i="1" s="1"/>
  <c r="AD252" i="1"/>
  <c r="L270" i="1"/>
  <c r="M270" i="1" s="1"/>
  <c r="M391" i="1"/>
  <c r="J392" i="1"/>
  <c r="AA253" i="1" l="1"/>
  <c r="AD253" i="1"/>
  <c r="L253" i="1"/>
  <c r="M253" i="1" s="1"/>
  <c r="AM271" i="1"/>
  <c r="AB271" i="1" s="1"/>
  <c r="M392" i="1"/>
  <c r="J393" i="1"/>
  <c r="AM254" i="1" l="1"/>
  <c r="AB254" i="1" s="1"/>
  <c r="N253" i="1"/>
  <c r="AC254" i="1"/>
  <c r="AN254" i="1" s="1"/>
  <c r="AK253" i="1"/>
  <c r="L271" i="1"/>
  <c r="M271" i="1" s="1"/>
  <c r="M393" i="1"/>
  <c r="J394" i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AA254" i="1" l="1"/>
  <c r="L254" i="1"/>
  <c r="M254" i="1" s="1"/>
  <c r="AD254" i="1"/>
  <c r="AM272" i="1"/>
  <c r="AB272" i="1" s="1"/>
  <c r="M394" i="1"/>
  <c r="J395" i="1"/>
  <c r="AK254" i="1" l="1"/>
  <c r="AC255" i="1"/>
  <c r="V34" i="1" s="1"/>
  <c r="N254" i="1"/>
  <c r="AN255" i="1"/>
  <c r="U34" i="1" s="1"/>
  <c r="L272" i="1"/>
  <c r="M272" i="1" s="1"/>
  <c r="M395" i="1"/>
  <c r="J396" i="1"/>
  <c r="AM255" i="1" l="1"/>
  <c r="AB255" i="1" s="1"/>
  <c r="AA255" i="1" s="1"/>
  <c r="N255" i="1" s="1"/>
  <c r="AM273" i="1"/>
  <c r="AB273" i="1" s="1"/>
  <c r="J397" i="1"/>
  <c r="M396" i="1"/>
  <c r="L255" i="1" l="1"/>
  <c r="M255" i="1" s="1"/>
  <c r="D42" i="1" s="1"/>
  <c r="AC256" i="1"/>
  <c r="AD256" i="1" s="1"/>
  <c r="T34" i="1"/>
  <c r="AD255" i="1"/>
  <c r="W34" i="1" s="1"/>
  <c r="AA256" i="1"/>
  <c r="AK255" i="1"/>
  <c r="AK256" i="1"/>
  <c r="AC257" i="1"/>
  <c r="AD257" i="1" s="1"/>
  <c r="AA257" i="1"/>
  <c r="N256" i="1"/>
  <c r="AN257" i="1"/>
  <c r="L273" i="1"/>
  <c r="M273" i="1" s="1"/>
  <c r="J398" i="1"/>
  <c r="M397" i="1"/>
  <c r="AN256" i="1" l="1"/>
  <c r="C42" i="1"/>
  <c r="C17" i="1" s="1"/>
  <c r="F42" i="1"/>
  <c r="E42" i="1"/>
  <c r="G42" i="1"/>
  <c r="AC258" i="1"/>
  <c r="AD258" i="1" s="1"/>
  <c r="N257" i="1"/>
  <c r="AK257" i="1"/>
  <c r="AA258" i="1"/>
  <c r="AN258" i="1"/>
  <c r="AM274" i="1"/>
  <c r="AB274" i="1" s="1"/>
  <c r="J399" i="1"/>
  <c r="M398" i="1"/>
  <c r="AC259" i="1" l="1"/>
  <c r="AD259" i="1" s="1"/>
  <c r="N258" i="1"/>
  <c r="AA259" i="1"/>
  <c r="AK258" i="1"/>
  <c r="AN259" i="1"/>
  <c r="AM275" i="1"/>
  <c r="AB275" i="1" s="1"/>
  <c r="L274" i="1"/>
  <c r="M274" i="1" s="1"/>
  <c r="J400" i="1"/>
  <c r="M399" i="1"/>
  <c r="AC260" i="1" l="1"/>
  <c r="AD260" i="1" s="1"/>
  <c r="N259" i="1"/>
  <c r="AK259" i="1"/>
  <c r="AA260" i="1"/>
  <c r="L275" i="1"/>
  <c r="M275" i="1" s="1"/>
  <c r="F54" i="1"/>
  <c r="G54" i="1"/>
  <c r="E54" i="1"/>
  <c r="J401" i="1"/>
  <c r="M400" i="1"/>
  <c r="AN260" i="1" l="1"/>
  <c r="N260" i="1"/>
  <c r="AA261" i="1"/>
  <c r="AC261" i="1"/>
  <c r="AD261" i="1" s="1"/>
  <c r="AK260" i="1"/>
  <c r="AN261" i="1"/>
  <c r="AM276" i="1"/>
  <c r="AB276" i="1" s="1"/>
  <c r="J402" i="1"/>
  <c r="M401" i="1"/>
  <c r="AK261" i="1" l="1"/>
  <c r="N261" i="1"/>
  <c r="AC262" i="1"/>
  <c r="AD262" i="1" s="1"/>
  <c r="AA262" i="1"/>
  <c r="AN262" i="1"/>
  <c r="AM277" i="1"/>
  <c r="AB277" i="1" s="1"/>
  <c r="L276" i="1"/>
  <c r="M276" i="1" s="1"/>
  <c r="J403" i="1"/>
  <c r="M402" i="1"/>
  <c r="AC263" i="1" l="1"/>
  <c r="AD263" i="1" s="1"/>
  <c r="N262" i="1"/>
  <c r="AK262" i="1"/>
  <c r="AA263" i="1"/>
  <c r="AN263" i="1"/>
  <c r="L277" i="1"/>
  <c r="M277" i="1" s="1"/>
  <c r="J404" i="1"/>
  <c r="M403" i="1"/>
  <c r="AK263" i="1" l="1"/>
  <c r="AC264" i="1"/>
  <c r="AD264" i="1" s="1"/>
  <c r="AA264" i="1"/>
  <c r="N263" i="1"/>
  <c r="AN264" i="1"/>
  <c r="AM278" i="1"/>
  <c r="AB278" i="1" s="1"/>
  <c r="J405" i="1"/>
  <c r="M404" i="1"/>
  <c r="N264" i="1" l="1"/>
  <c r="AA265" i="1"/>
  <c r="AC265" i="1"/>
  <c r="AD265" i="1" s="1"/>
  <c r="AK264" i="1"/>
  <c r="L278" i="1"/>
  <c r="M278" i="1" s="1"/>
  <c r="J406" i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M405" i="1"/>
  <c r="AN265" i="1" l="1"/>
  <c r="AK265" i="1"/>
  <c r="AA266" i="1"/>
  <c r="N265" i="1"/>
  <c r="AC266" i="1"/>
  <c r="AD266" i="1" s="1"/>
  <c r="AM279" i="1"/>
  <c r="AB279" i="1" s="1"/>
  <c r="J407" i="1"/>
  <c r="M406" i="1"/>
  <c r="AN266" i="1" l="1"/>
  <c r="AK266" i="1"/>
  <c r="AC267" i="1"/>
  <c r="AN267" i="1" s="1"/>
  <c r="U35" i="1" s="1"/>
  <c r="N266" i="1"/>
  <c r="AA267" i="1"/>
  <c r="AM280" i="1"/>
  <c r="AB280" i="1" s="1"/>
  <c r="L279" i="1"/>
  <c r="M279" i="1" s="1"/>
  <c r="J408" i="1"/>
  <c r="M407" i="1"/>
  <c r="AK267" i="1" l="1"/>
  <c r="N267" i="1"/>
  <c r="T35" i="1"/>
  <c r="AC268" i="1"/>
  <c r="AD268" i="1" s="1"/>
  <c r="AA268" i="1"/>
  <c r="AN268" i="1"/>
  <c r="AD267" i="1"/>
  <c r="W35" i="1" s="1"/>
  <c r="V35" i="1"/>
  <c r="G44" i="1"/>
  <c r="E44" i="1"/>
  <c r="F44" i="1"/>
  <c r="D44" i="1"/>
  <c r="L280" i="1"/>
  <c r="M280" i="1" s="1"/>
  <c r="J409" i="1"/>
  <c r="M408" i="1"/>
  <c r="AC269" i="1" l="1"/>
  <c r="AD269" i="1" s="1"/>
  <c r="N268" i="1"/>
  <c r="AK268" i="1"/>
  <c r="AA269" i="1"/>
  <c r="AN269" i="1"/>
  <c r="AM281" i="1"/>
  <c r="AB281" i="1" s="1"/>
  <c r="J410" i="1"/>
  <c r="M409" i="1"/>
  <c r="AC270" i="1" l="1"/>
  <c r="AD270" i="1" s="1"/>
  <c r="N269" i="1"/>
  <c r="AK269" i="1"/>
  <c r="AA270" i="1"/>
  <c r="AN270" i="1"/>
  <c r="L281" i="1"/>
  <c r="M281" i="1" s="1"/>
  <c r="J411" i="1"/>
  <c r="M410" i="1"/>
  <c r="AC271" i="1" l="1"/>
  <c r="AD271" i="1" s="1"/>
  <c r="N270" i="1"/>
  <c r="AK270" i="1"/>
  <c r="AA271" i="1"/>
  <c r="AN271" i="1"/>
  <c r="AM282" i="1"/>
  <c r="AB282" i="1" s="1"/>
  <c r="L282" i="1" s="1"/>
  <c r="M282" i="1" s="1"/>
  <c r="J412" i="1"/>
  <c r="M411" i="1"/>
  <c r="AC272" i="1" l="1"/>
  <c r="AD272" i="1" s="1"/>
  <c r="N271" i="1"/>
  <c r="AK271" i="1"/>
  <c r="AA272" i="1"/>
  <c r="AN272" i="1"/>
  <c r="AM283" i="1"/>
  <c r="AB283" i="1" s="1"/>
  <c r="F55" i="1"/>
  <c r="E55" i="1"/>
  <c r="G55" i="1"/>
  <c r="J413" i="1"/>
  <c r="M412" i="1"/>
  <c r="AC273" i="1" l="1"/>
  <c r="AD273" i="1" s="1"/>
  <c r="N272" i="1"/>
  <c r="AK272" i="1"/>
  <c r="AA273" i="1"/>
  <c r="AN273" i="1"/>
  <c r="L283" i="1"/>
  <c r="M283" i="1" s="1"/>
  <c r="M413" i="1"/>
  <c r="J414" i="1"/>
  <c r="N273" i="1" l="1"/>
  <c r="AA274" i="1"/>
  <c r="AC274" i="1"/>
  <c r="AD274" i="1" s="1"/>
  <c r="AK273" i="1"/>
  <c r="AM284" i="1"/>
  <c r="AB284" i="1" s="1"/>
  <c r="M414" i="1"/>
  <c r="J415" i="1"/>
  <c r="AN274" i="1" l="1"/>
  <c r="AC275" i="1"/>
  <c r="AD275" i="1" s="1"/>
  <c r="N274" i="1"/>
  <c r="AK274" i="1"/>
  <c r="AA275" i="1"/>
  <c r="AN275" i="1"/>
  <c r="L284" i="1"/>
  <c r="M284" i="1" s="1"/>
  <c r="M415" i="1"/>
  <c r="J416" i="1"/>
  <c r="AK275" i="1" l="1"/>
  <c r="N275" i="1"/>
  <c r="AC276" i="1"/>
  <c r="AD276" i="1" s="1"/>
  <c r="AA276" i="1"/>
  <c r="AM285" i="1"/>
  <c r="AB285" i="1" s="1"/>
  <c r="M416" i="1"/>
  <c r="J417" i="1"/>
  <c r="AN276" i="1" l="1"/>
  <c r="AA277" i="1"/>
  <c r="N276" i="1"/>
  <c r="AK276" i="1"/>
  <c r="AC277" i="1"/>
  <c r="AN277" i="1" s="1"/>
  <c r="AM286" i="1"/>
  <c r="AB286" i="1" s="1"/>
  <c r="L285" i="1"/>
  <c r="M285" i="1" s="1"/>
  <c r="M417" i="1"/>
  <c r="J418" i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N277" i="1" l="1"/>
  <c r="AC278" i="1"/>
  <c r="AA278" i="1"/>
  <c r="AK277" i="1"/>
  <c r="AD277" i="1"/>
  <c r="L286" i="1"/>
  <c r="M286" i="1" s="1"/>
  <c r="M418" i="1"/>
  <c r="J419" i="1"/>
  <c r="N278" i="1" l="1"/>
  <c r="AK278" i="1"/>
  <c r="AC279" i="1"/>
  <c r="AN279" i="1" s="1"/>
  <c r="U36" i="1" s="1"/>
  <c r="AA279" i="1"/>
  <c r="AN278" i="1"/>
  <c r="AD278" i="1"/>
  <c r="AM287" i="1"/>
  <c r="AB287" i="1" s="1"/>
  <c r="M419" i="1"/>
  <c r="J420" i="1"/>
  <c r="N279" i="1" l="1"/>
  <c r="AC280" i="1"/>
  <c r="AD280" i="1" s="1"/>
  <c r="T36" i="1"/>
  <c r="AN280" i="1"/>
  <c r="AK279" i="1"/>
  <c r="AA280" i="1"/>
  <c r="V36" i="1"/>
  <c r="AD279" i="1"/>
  <c r="W36" i="1" s="1"/>
  <c r="L287" i="1"/>
  <c r="M287" i="1" s="1"/>
  <c r="M420" i="1"/>
  <c r="J421" i="1"/>
  <c r="AK280" i="1" l="1"/>
  <c r="N280" i="1"/>
  <c r="AC281" i="1"/>
  <c r="AA281" i="1"/>
  <c r="AM288" i="1"/>
  <c r="AB288" i="1" s="1"/>
  <c r="M421" i="1"/>
  <c r="J422" i="1"/>
  <c r="AK281" i="1" l="1"/>
  <c r="N281" i="1"/>
  <c r="AC282" i="1"/>
  <c r="AA282" i="1"/>
  <c r="AN281" i="1"/>
  <c r="AD281" i="1"/>
  <c r="L288" i="1"/>
  <c r="M288" i="1" s="1"/>
  <c r="M422" i="1"/>
  <c r="J423" i="1"/>
  <c r="AC283" i="1" l="1"/>
  <c r="N282" i="1"/>
  <c r="AA283" i="1"/>
  <c r="AK282" i="1"/>
  <c r="AN282" i="1"/>
  <c r="AD282" i="1"/>
  <c r="AM289" i="1"/>
  <c r="AB289" i="1" s="1"/>
  <c r="M423" i="1"/>
  <c r="J424" i="1"/>
  <c r="AC284" i="1" l="1"/>
  <c r="AK283" i="1"/>
  <c r="N283" i="1"/>
  <c r="AA284" i="1"/>
  <c r="AN283" i="1"/>
  <c r="AD283" i="1"/>
  <c r="L289" i="1"/>
  <c r="M289" i="1" s="1"/>
  <c r="M424" i="1"/>
  <c r="J425" i="1"/>
  <c r="G56" i="1"/>
  <c r="E56" i="1"/>
  <c r="F56" i="1"/>
  <c r="AC285" i="1" l="1"/>
  <c r="AK284" i="1"/>
  <c r="N284" i="1"/>
  <c r="AA285" i="1"/>
  <c r="AN284" i="1"/>
  <c r="AD284" i="1"/>
  <c r="AM290" i="1"/>
  <c r="AB290" i="1" s="1"/>
  <c r="M425" i="1"/>
  <c r="J426" i="1"/>
  <c r="AN285" i="1" l="1"/>
  <c r="AD285" i="1"/>
  <c r="AC286" i="1"/>
  <c r="AK285" i="1"/>
  <c r="N285" i="1"/>
  <c r="AA286" i="1"/>
  <c r="L290" i="1"/>
  <c r="M290" i="1" s="1"/>
  <c r="M426" i="1"/>
  <c r="J427" i="1"/>
  <c r="AN286" i="1" l="1"/>
  <c r="AD286" i="1"/>
  <c r="AK286" i="1"/>
  <c r="AC287" i="1"/>
  <c r="N286" i="1"/>
  <c r="AA287" i="1"/>
  <c r="AM291" i="1"/>
  <c r="AB291" i="1" s="1"/>
  <c r="M427" i="1"/>
  <c r="J428" i="1"/>
  <c r="AK287" i="1" l="1"/>
  <c r="N287" i="1"/>
  <c r="AC288" i="1"/>
  <c r="AA288" i="1"/>
  <c r="AN287" i="1"/>
  <c r="AD287" i="1"/>
  <c r="AM292" i="1"/>
  <c r="AB292" i="1" s="1"/>
  <c r="L291" i="1"/>
  <c r="M291" i="1" s="1"/>
  <c r="J429" i="1"/>
  <c r="M428" i="1"/>
  <c r="N288" i="1" l="1"/>
  <c r="AC289" i="1"/>
  <c r="AK288" i="1"/>
  <c r="AA289" i="1"/>
  <c r="AN288" i="1"/>
  <c r="AD288" i="1"/>
  <c r="AM293" i="1"/>
  <c r="AB293" i="1" s="1"/>
  <c r="G45" i="1"/>
  <c r="E45" i="1"/>
  <c r="D45" i="1"/>
  <c r="F45" i="1"/>
  <c r="L292" i="1"/>
  <c r="M292" i="1" s="1"/>
  <c r="J430" i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M429" i="1"/>
  <c r="AC290" i="1" l="1"/>
  <c r="AK289" i="1"/>
  <c r="N289" i="1"/>
  <c r="AA290" i="1"/>
  <c r="AN289" i="1"/>
  <c r="AD289" i="1"/>
  <c r="L293" i="1"/>
  <c r="M293" i="1" s="1"/>
  <c r="J431" i="1"/>
  <c r="M430" i="1"/>
  <c r="AK290" i="1" l="1"/>
  <c r="AC291" i="1"/>
  <c r="AN291" i="1" s="1"/>
  <c r="U37" i="1" s="1"/>
  <c r="N290" i="1"/>
  <c r="AA291" i="1"/>
  <c r="AN290" i="1"/>
  <c r="AD290" i="1"/>
  <c r="AM294" i="1"/>
  <c r="AB294" i="1" s="1"/>
  <c r="J432" i="1"/>
  <c r="M431" i="1"/>
  <c r="AK291" i="1" l="1"/>
  <c r="T37" i="1"/>
  <c r="N291" i="1"/>
  <c r="AC292" i="1"/>
  <c r="AA292" i="1"/>
  <c r="V37" i="1"/>
  <c r="AD291" i="1"/>
  <c r="W37" i="1" s="1"/>
  <c r="AM295" i="1"/>
  <c r="AB295" i="1" s="1"/>
  <c r="L294" i="1"/>
  <c r="M294" i="1" s="1"/>
  <c r="J433" i="1"/>
  <c r="M432" i="1"/>
  <c r="AC293" i="1" l="1"/>
  <c r="AK292" i="1"/>
  <c r="N292" i="1"/>
  <c r="AA293" i="1"/>
  <c r="AN292" i="1"/>
  <c r="AD292" i="1"/>
  <c r="AM296" i="1"/>
  <c r="AB296" i="1" s="1"/>
  <c r="L295" i="1"/>
  <c r="M295" i="1" s="1"/>
  <c r="J434" i="1"/>
  <c r="M433" i="1"/>
  <c r="N293" i="1" l="1"/>
  <c r="AC294" i="1"/>
  <c r="AK293" i="1"/>
  <c r="AA294" i="1"/>
  <c r="AN293" i="1"/>
  <c r="AD293" i="1"/>
  <c r="L296" i="1"/>
  <c r="M296" i="1" s="1"/>
  <c r="J435" i="1"/>
  <c r="M434" i="1"/>
  <c r="AK294" i="1" l="1"/>
  <c r="AA295" i="1"/>
  <c r="N294" i="1"/>
  <c r="AC295" i="1"/>
  <c r="AN294" i="1"/>
  <c r="AD294" i="1"/>
  <c r="AM297" i="1"/>
  <c r="AB297" i="1" s="1"/>
  <c r="J436" i="1"/>
  <c r="M435" i="1"/>
  <c r="AN295" i="1" l="1"/>
  <c r="AD295" i="1"/>
  <c r="AC296" i="1"/>
  <c r="AA296" i="1"/>
  <c r="N295" i="1"/>
  <c r="AK295" i="1"/>
  <c r="L297" i="1"/>
  <c r="M297" i="1" s="1"/>
  <c r="AA297" i="1"/>
  <c r="E57" i="1"/>
  <c r="F57" i="1"/>
  <c r="G57" i="1"/>
  <c r="J437" i="1"/>
  <c r="M436" i="1"/>
  <c r="AN296" i="1" l="1"/>
  <c r="AD296" i="1"/>
  <c r="AC297" i="1"/>
  <c r="N296" i="1"/>
  <c r="AK296" i="1"/>
  <c r="AC298" i="1"/>
  <c r="AN298" i="1" s="1"/>
  <c r="AM298" i="1"/>
  <c r="AB298" i="1" s="1"/>
  <c r="N297" i="1"/>
  <c r="J438" i="1"/>
  <c r="M437" i="1"/>
  <c r="AN297" i="1" l="1"/>
  <c r="AD297" i="1"/>
  <c r="AK297" i="1"/>
  <c r="L298" i="1"/>
  <c r="M298" i="1" s="1"/>
  <c r="AD298" i="1"/>
  <c r="AA298" i="1"/>
  <c r="J439" i="1"/>
  <c r="M438" i="1"/>
  <c r="AK298" i="1" l="1"/>
  <c r="AM299" i="1"/>
  <c r="AB299" i="1" s="1"/>
  <c r="AC299" i="1"/>
  <c r="AN299" i="1" s="1"/>
  <c r="N298" i="1"/>
  <c r="J440" i="1"/>
  <c r="M439" i="1"/>
  <c r="L299" i="1" l="1"/>
  <c r="M299" i="1" s="1"/>
  <c r="AD299" i="1"/>
  <c r="AA299" i="1"/>
  <c r="J441" i="1"/>
  <c r="M440" i="1"/>
  <c r="AC300" i="1" l="1"/>
  <c r="AN300" i="1" s="1"/>
  <c r="AM300" i="1"/>
  <c r="AB300" i="1" s="1"/>
  <c r="AK299" i="1"/>
  <c r="N299" i="1"/>
  <c r="J442" i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M441" i="1"/>
  <c r="AD300" i="1" l="1"/>
  <c r="L300" i="1"/>
  <c r="M300" i="1" s="1"/>
  <c r="AA300" i="1"/>
  <c r="J443" i="1"/>
  <c r="M442" i="1"/>
  <c r="AK300" i="1" l="1"/>
  <c r="AC301" i="1"/>
  <c r="AN301" i="1" s="1"/>
  <c r="N300" i="1"/>
  <c r="AM301" i="1"/>
  <c r="AB301" i="1" s="1"/>
  <c r="AA301" i="1" s="1"/>
  <c r="J444" i="1"/>
  <c r="M443" i="1"/>
  <c r="AC302" i="1" l="1"/>
  <c r="AN302" i="1" s="1"/>
  <c r="AK301" i="1"/>
  <c r="AM302" i="1"/>
  <c r="AB302" i="1" s="1"/>
  <c r="N301" i="1"/>
  <c r="AD301" i="1"/>
  <c r="L301" i="1"/>
  <c r="M301" i="1" s="1"/>
  <c r="M444" i="1"/>
  <c r="J445" i="1"/>
  <c r="L302" i="1" l="1"/>
  <c r="M302" i="1" s="1"/>
  <c r="AD302" i="1"/>
  <c r="AA302" i="1"/>
  <c r="M445" i="1"/>
  <c r="J446" i="1"/>
  <c r="AK302" i="1" l="1"/>
  <c r="AM303" i="1"/>
  <c r="AB303" i="1" s="1"/>
  <c r="AA303" i="1" s="1"/>
  <c r="AC303" i="1"/>
  <c r="V38" i="1" s="1"/>
  <c r="N302" i="1"/>
  <c r="M446" i="1"/>
  <c r="J447" i="1"/>
  <c r="AN303" i="1" l="1"/>
  <c r="U38" i="1" s="1"/>
  <c r="AK303" i="1"/>
  <c r="AM304" i="1"/>
  <c r="AB304" i="1" s="1"/>
  <c r="AA304" i="1" s="1"/>
  <c r="AC304" i="1"/>
  <c r="AN304" i="1" s="1"/>
  <c r="N303" i="1"/>
  <c r="T38" i="1"/>
  <c r="L303" i="1"/>
  <c r="M303" i="1" s="1"/>
  <c r="AD303" i="1"/>
  <c r="W38" i="1" s="1"/>
  <c r="M447" i="1"/>
  <c r="J448" i="1"/>
  <c r="G46" i="1" l="1"/>
  <c r="D46" i="1"/>
  <c r="E46" i="1"/>
  <c r="F46" i="1"/>
  <c r="AC305" i="1"/>
  <c r="AN305" i="1" s="1"/>
  <c r="AK304" i="1"/>
  <c r="AM305" i="1"/>
  <c r="AB305" i="1" s="1"/>
  <c r="N304" i="1"/>
  <c r="AD304" i="1"/>
  <c r="L304" i="1"/>
  <c r="M304" i="1" s="1"/>
  <c r="M448" i="1"/>
  <c r="J449" i="1"/>
  <c r="G58" i="1"/>
  <c r="F58" i="1"/>
  <c r="E58" i="1"/>
  <c r="AD305" i="1" l="1"/>
  <c r="L305" i="1"/>
  <c r="M305" i="1" s="1"/>
  <c r="AA305" i="1"/>
  <c r="M449" i="1"/>
  <c r="J450" i="1"/>
  <c r="AC306" i="1" l="1"/>
  <c r="AN306" i="1" s="1"/>
  <c r="N305" i="1"/>
  <c r="AK305" i="1"/>
  <c r="AM306" i="1"/>
  <c r="AB306" i="1" s="1"/>
  <c r="M450" i="1"/>
  <c r="J451" i="1"/>
  <c r="AA306" i="1" l="1"/>
  <c r="AK306" i="1" s="1"/>
  <c r="L306" i="1"/>
  <c r="M306" i="1" s="1"/>
  <c r="AD306" i="1"/>
  <c r="M451" i="1"/>
  <c r="J452" i="1"/>
  <c r="N306" i="1" l="1"/>
  <c r="AM307" i="1"/>
  <c r="AB307" i="1" s="1"/>
  <c r="L307" i="1" s="1"/>
  <c r="M307" i="1" s="1"/>
  <c r="AC307" i="1"/>
  <c r="AN307" i="1" s="1"/>
  <c r="M452" i="1"/>
  <c r="J453" i="1"/>
  <c r="AA307" i="1" l="1"/>
  <c r="AK307" i="1" s="1"/>
  <c r="AD307" i="1"/>
  <c r="AM308" i="1"/>
  <c r="AB308" i="1" s="1"/>
  <c r="M453" i="1"/>
  <c r="J454" i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AC308" i="1" l="1"/>
  <c r="AN308" i="1" s="1"/>
  <c r="N307" i="1"/>
  <c r="L308" i="1"/>
  <c r="M308" i="1" s="1"/>
  <c r="AA308" i="1"/>
  <c r="M454" i="1"/>
  <c r="J455" i="1"/>
  <c r="AD308" i="1" l="1"/>
  <c r="AC309" i="1"/>
  <c r="AN309" i="1" s="1"/>
  <c r="N308" i="1"/>
  <c r="AK308" i="1"/>
  <c r="AM309" i="1"/>
  <c r="AB309" i="1" s="1"/>
  <c r="AA309" i="1" s="1"/>
  <c r="M455" i="1"/>
  <c r="J456" i="1"/>
  <c r="AC310" i="1" l="1"/>
  <c r="AN310" i="1" s="1"/>
  <c r="AK309" i="1"/>
  <c r="AM310" i="1"/>
  <c r="AB310" i="1" s="1"/>
  <c r="N309" i="1"/>
  <c r="AD309" i="1"/>
  <c r="L309" i="1"/>
  <c r="M309" i="1" s="1"/>
  <c r="M456" i="1"/>
  <c r="J457" i="1"/>
  <c r="L310" i="1" l="1"/>
  <c r="M310" i="1" s="1"/>
  <c r="AD310" i="1"/>
  <c r="AA310" i="1"/>
  <c r="M457" i="1"/>
  <c r="J458" i="1"/>
  <c r="AK310" i="1" l="1"/>
  <c r="AM311" i="1"/>
  <c r="AB311" i="1" s="1"/>
  <c r="AC311" i="1"/>
  <c r="AN311" i="1" s="1"/>
  <c r="N310" i="1"/>
  <c r="M458" i="1"/>
  <c r="J459" i="1"/>
  <c r="L311" i="1" l="1"/>
  <c r="M311" i="1" s="1"/>
  <c r="AD311" i="1"/>
  <c r="AA311" i="1"/>
  <c r="M459" i="1"/>
  <c r="J460" i="1"/>
  <c r="AK311" i="1" l="1"/>
  <c r="AM312" i="1"/>
  <c r="AB312" i="1" s="1"/>
  <c r="AC312" i="1"/>
  <c r="AN312" i="1" s="1"/>
  <c r="N311" i="1"/>
  <c r="J461" i="1"/>
  <c r="M460" i="1"/>
  <c r="F59" i="1"/>
  <c r="E59" i="1"/>
  <c r="G59" i="1"/>
  <c r="AD312" i="1" l="1"/>
  <c r="L312" i="1"/>
  <c r="M312" i="1" s="1"/>
  <c r="AA312" i="1"/>
  <c r="J462" i="1"/>
  <c r="M461" i="1"/>
  <c r="AK312" i="1" l="1"/>
  <c r="N312" i="1"/>
  <c r="AC313" i="1"/>
  <c r="AN313" i="1" s="1"/>
  <c r="AM313" i="1"/>
  <c r="AB313" i="1" s="1"/>
  <c r="J463" i="1"/>
  <c r="M462" i="1"/>
  <c r="L313" i="1" l="1"/>
  <c r="M313" i="1" s="1"/>
  <c r="AD313" i="1"/>
  <c r="AA313" i="1"/>
  <c r="J464" i="1"/>
  <c r="M463" i="1"/>
  <c r="AK313" i="1" l="1"/>
  <c r="AC314" i="1"/>
  <c r="AN314" i="1" s="1"/>
  <c r="N313" i="1"/>
  <c r="AM314" i="1"/>
  <c r="AB314" i="1" s="1"/>
  <c r="J465" i="1"/>
  <c r="M464" i="1"/>
  <c r="L314" i="1" l="1"/>
  <c r="M314" i="1" s="1"/>
  <c r="AD314" i="1"/>
  <c r="AA314" i="1"/>
  <c r="J466" i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M465" i="1"/>
  <c r="AK314" i="1" l="1"/>
  <c r="AC315" i="1"/>
  <c r="V39" i="1" s="1"/>
  <c r="N314" i="1"/>
  <c r="AM315" i="1"/>
  <c r="AB315" i="1" s="1"/>
  <c r="AA315" i="1" s="1"/>
  <c r="J467" i="1"/>
  <c r="M466" i="1"/>
  <c r="AK315" i="1" l="1"/>
  <c r="AC316" i="1"/>
  <c r="AN316" i="1" s="1"/>
  <c r="AM316" i="1"/>
  <c r="AB316" i="1" s="1"/>
  <c r="AA316" i="1" s="1"/>
  <c r="N315" i="1"/>
  <c r="T39" i="1"/>
  <c r="AD315" i="1"/>
  <c r="W39" i="1" s="1"/>
  <c r="L315" i="1"/>
  <c r="M315" i="1" s="1"/>
  <c r="AN315" i="1"/>
  <c r="U39" i="1" s="1"/>
  <c r="J468" i="1"/>
  <c r="M467" i="1"/>
  <c r="F47" i="1" l="1"/>
  <c r="D47" i="1"/>
  <c r="E47" i="1"/>
  <c r="G47" i="1"/>
  <c r="AK316" i="1"/>
  <c r="AC317" i="1"/>
  <c r="AN317" i="1" s="1"/>
  <c r="N316" i="1"/>
  <c r="AM317" i="1"/>
  <c r="AB317" i="1" s="1"/>
  <c r="L316" i="1"/>
  <c r="M316" i="1" s="1"/>
  <c r="AD316" i="1"/>
  <c r="J469" i="1"/>
  <c r="M468" i="1"/>
  <c r="AD317" i="1" l="1"/>
  <c r="L317" i="1"/>
  <c r="M317" i="1" s="1"/>
  <c r="AA317" i="1"/>
  <c r="J470" i="1"/>
  <c r="M469" i="1"/>
  <c r="AK317" i="1" l="1"/>
  <c r="AC318" i="1"/>
  <c r="AN318" i="1" s="1"/>
  <c r="N317" i="1"/>
  <c r="AM318" i="1"/>
  <c r="AB318" i="1" s="1"/>
  <c r="AA318" i="1" s="1"/>
  <c r="J471" i="1"/>
  <c r="M470" i="1"/>
  <c r="AK318" i="1" l="1"/>
  <c r="AC319" i="1"/>
  <c r="AN319" i="1" s="1"/>
  <c r="N318" i="1"/>
  <c r="AM319" i="1"/>
  <c r="AB319" i="1" s="1"/>
  <c r="L318" i="1"/>
  <c r="M318" i="1" s="1"/>
  <c r="AD318" i="1"/>
  <c r="J472" i="1"/>
  <c r="M471" i="1"/>
  <c r="AD319" i="1" l="1"/>
  <c r="L319" i="1"/>
  <c r="M319" i="1" s="1"/>
  <c r="AA319" i="1"/>
  <c r="F60" i="1"/>
  <c r="E60" i="1"/>
  <c r="G60" i="1"/>
  <c r="J473" i="1"/>
  <c r="M472" i="1"/>
  <c r="AK319" i="1" l="1"/>
  <c r="AC320" i="1"/>
  <c r="AN320" i="1" s="1"/>
  <c r="N319" i="1"/>
  <c r="AM320" i="1"/>
  <c r="AB320" i="1" s="1"/>
  <c r="AA320" i="1" s="1"/>
  <c r="J474" i="1"/>
  <c r="M473" i="1"/>
  <c r="N320" i="1" l="1"/>
  <c r="AM321" i="1"/>
  <c r="AB321" i="1" s="1"/>
  <c r="AK320" i="1"/>
  <c r="AC321" i="1"/>
  <c r="AN321" i="1" s="1"/>
  <c r="L320" i="1"/>
  <c r="M320" i="1" s="1"/>
  <c r="AD320" i="1"/>
  <c r="J475" i="1"/>
  <c r="M474" i="1"/>
  <c r="AD321" i="1" l="1"/>
  <c r="L321" i="1"/>
  <c r="M321" i="1" s="1"/>
  <c r="AA321" i="1"/>
  <c r="J476" i="1"/>
  <c r="M475" i="1"/>
  <c r="N321" i="1" l="1"/>
  <c r="AM322" i="1"/>
  <c r="AB322" i="1" s="1"/>
  <c r="AK321" i="1"/>
  <c r="AC322" i="1"/>
  <c r="AN322" i="1" s="1"/>
  <c r="J477" i="1"/>
  <c r="M476" i="1"/>
  <c r="L322" i="1" l="1"/>
  <c r="M322" i="1" s="1"/>
  <c r="AD322" i="1"/>
  <c r="AA322" i="1"/>
  <c r="M477" i="1"/>
  <c r="J478" i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N322" i="1" l="1"/>
  <c r="AM323" i="1"/>
  <c r="AB323" i="1" s="1"/>
  <c r="AK322" i="1"/>
  <c r="AC323" i="1"/>
  <c r="AN323" i="1" s="1"/>
  <c r="M478" i="1"/>
  <c r="J479" i="1"/>
  <c r="L323" i="1" l="1"/>
  <c r="M323" i="1" s="1"/>
  <c r="AD323" i="1"/>
  <c r="AA323" i="1"/>
  <c r="M479" i="1"/>
  <c r="J480" i="1"/>
  <c r="AK323" i="1" l="1"/>
  <c r="AC324" i="1"/>
  <c r="AN324" i="1" s="1"/>
  <c r="N323" i="1"/>
  <c r="AM324" i="1"/>
  <c r="AB324" i="1" s="1"/>
  <c r="M480" i="1"/>
  <c r="J481" i="1"/>
  <c r="L324" i="1" l="1"/>
  <c r="M324" i="1" s="1"/>
  <c r="AD324" i="1"/>
  <c r="AA324" i="1"/>
  <c r="M481" i="1"/>
  <c r="J482" i="1"/>
  <c r="AK324" i="1" l="1"/>
  <c r="AC325" i="1"/>
  <c r="AN325" i="1" s="1"/>
  <c r="N324" i="1"/>
  <c r="AM325" i="1"/>
  <c r="AB325" i="1" s="1"/>
  <c r="M482" i="1"/>
  <c r="J483" i="1"/>
  <c r="AD325" i="1" l="1"/>
  <c r="L325" i="1"/>
  <c r="M325" i="1" s="1"/>
  <c r="AA325" i="1"/>
  <c r="M483" i="1"/>
  <c r="J484" i="1"/>
  <c r="N325" i="1" l="1"/>
  <c r="AM326" i="1"/>
  <c r="AB326" i="1" s="1"/>
  <c r="AK325" i="1"/>
  <c r="AC326" i="1"/>
  <c r="AN326" i="1" s="1"/>
  <c r="M484" i="1"/>
  <c r="J485" i="1"/>
  <c r="E61" i="1"/>
  <c r="F61" i="1"/>
  <c r="G61" i="1"/>
  <c r="AD326" i="1" l="1"/>
  <c r="L326" i="1"/>
  <c r="M326" i="1" s="1"/>
  <c r="AA326" i="1"/>
  <c r="M485" i="1"/>
  <c r="J486" i="1"/>
  <c r="N326" i="1" l="1"/>
  <c r="AM327" i="1"/>
  <c r="AB327" i="1" s="1"/>
  <c r="AA327" i="1" s="1"/>
  <c r="AK326" i="1"/>
  <c r="AC327" i="1"/>
  <c r="V40" i="1" s="1"/>
  <c r="M486" i="1"/>
  <c r="J487" i="1"/>
  <c r="N327" i="1" l="1"/>
  <c r="T40" i="1"/>
  <c r="AK327" i="1"/>
  <c r="AC328" i="1"/>
  <c r="AN328" i="1" s="1"/>
  <c r="AM328" i="1"/>
  <c r="AB328" i="1" s="1"/>
  <c r="AA328" i="1" s="1"/>
  <c r="AD327" i="1"/>
  <c r="W40" i="1" s="1"/>
  <c r="L327" i="1"/>
  <c r="M327" i="1" s="1"/>
  <c r="AN327" i="1"/>
  <c r="U40" i="1" s="1"/>
  <c r="M487" i="1"/>
  <c r="J488" i="1"/>
  <c r="F48" i="1" l="1"/>
  <c r="D48" i="1"/>
  <c r="E48" i="1"/>
  <c r="G48" i="1"/>
  <c r="AK328" i="1"/>
  <c r="AC329" i="1"/>
  <c r="AN329" i="1" s="1"/>
  <c r="N328" i="1"/>
  <c r="AM329" i="1"/>
  <c r="AB329" i="1" s="1"/>
  <c r="L328" i="1"/>
  <c r="M328" i="1" s="1"/>
  <c r="AD328" i="1"/>
  <c r="M488" i="1"/>
  <c r="J489" i="1"/>
  <c r="L329" i="1" l="1"/>
  <c r="M329" i="1" s="1"/>
  <c r="AD329" i="1"/>
  <c r="AA329" i="1"/>
  <c r="M489" i="1"/>
  <c r="J490" i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AK329" i="1" l="1"/>
  <c r="AC330" i="1"/>
  <c r="AN330" i="1" s="1"/>
  <c r="N329" i="1"/>
  <c r="AM330" i="1"/>
  <c r="AB330" i="1" s="1"/>
  <c r="AA330" i="1" s="1"/>
  <c r="M490" i="1"/>
  <c r="J491" i="1"/>
  <c r="N330" i="1" l="1"/>
  <c r="AM331" i="1"/>
  <c r="AB331" i="1" s="1"/>
  <c r="AK330" i="1"/>
  <c r="AC331" i="1"/>
  <c r="AN331" i="1" s="1"/>
  <c r="AD330" i="1"/>
  <c r="L330" i="1"/>
  <c r="M330" i="1" s="1"/>
  <c r="M491" i="1"/>
  <c r="J492" i="1"/>
  <c r="AD331" i="1" l="1"/>
  <c r="L331" i="1"/>
  <c r="M331" i="1" s="1"/>
  <c r="AA331" i="1"/>
  <c r="J493" i="1"/>
  <c r="M492" i="1"/>
  <c r="N331" i="1" l="1"/>
  <c r="AM332" i="1"/>
  <c r="AB332" i="1" s="1"/>
  <c r="AA332" i="1" s="1"/>
  <c r="AK331" i="1"/>
  <c r="AC332" i="1"/>
  <c r="AN332" i="1" s="1"/>
  <c r="J494" i="1"/>
  <c r="M493" i="1"/>
  <c r="N332" i="1" l="1"/>
  <c r="AM333" i="1"/>
  <c r="AB333" i="1" s="1"/>
  <c r="AK332" i="1"/>
  <c r="AC333" i="1"/>
  <c r="AN333" i="1" s="1"/>
  <c r="AD332" i="1"/>
  <c r="L332" i="1"/>
  <c r="M332" i="1" s="1"/>
  <c r="J495" i="1"/>
  <c r="M494" i="1"/>
  <c r="L333" i="1" l="1"/>
  <c r="M333" i="1" s="1"/>
  <c r="AD333" i="1"/>
  <c r="AA333" i="1"/>
  <c r="J496" i="1"/>
  <c r="M495" i="1"/>
  <c r="E62" i="1" s="1"/>
  <c r="N333" i="1" l="1"/>
  <c r="AM334" i="1"/>
  <c r="AB334" i="1" s="1"/>
  <c r="AK333" i="1"/>
  <c r="AC334" i="1"/>
  <c r="AN334" i="1" s="1"/>
  <c r="F62" i="1"/>
  <c r="G62" i="1"/>
  <c r="J497" i="1"/>
  <c r="M496" i="1"/>
  <c r="L334" i="1" l="1"/>
  <c r="M334" i="1" s="1"/>
  <c r="AD334" i="1"/>
  <c r="AA334" i="1"/>
  <c r="J498" i="1"/>
  <c r="M497" i="1"/>
  <c r="N334" i="1" l="1"/>
  <c r="AM335" i="1"/>
  <c r="AB335" i="1" s="1"/>
  <c r="AK334" i="1"/>
  <c r="AC335" i="1"/>
  <c r="AN335" i="1" s="1"/>
  <c r="J499" i="1"/>
  <c r="M498" i="1"/>
  <c r="AD335" i="1" l="1"/>
  <c r="L335" i="1"/>
  <c r="M335" i="1" s="1"/>
  <c r="AA335" i="1"/>
  <c r="J500" i="1"/>
  <c r="M499" i="1"/>
  <c r="N335" i="1" l="1"/>
  <c r="AM336" i="1"/>
  <c r="AB336" i="1" s="1"/>
  <c r="AA336" i="1" s="1"/>
  <c r="AK335" i="1"/>
  <c r="AC336" i="1"/>
  <c r="AN336" i="1" s="1"/>
  <c r="J501" i="1"/>
  <c r="M500" i="1"/>
  <c r="N336" i="1" l="1"/>
  <c r="AM337" i="1"/>
  <c r="AB337" i="1" s="1"/>
  <c r="AK336" i="1"/>
  <c r="AC337" i="1"/>
  <c r="AN337" i="1" s="1"/>
  <c r="L336" i="1"/>
  <c r="M336" i="1" s="1"/>
  <c r="AD336" i="1"/>
  <c r="J502" i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M501" i="1"/>
  <c r="L337" i="1" l="1"/>
  <c r="M337" i="1" s="1"/>
  <c r="AD337" i="1"/>
  <c r="AA337" i="1"/>
  <c r="J503" i="1"/>
  <c r="M502" i="1"/>
  <c r="N337" i="1" l="1"/>
  <c r="AM338" i="1"/>
  <c r="AB338" i="1" s="1"/>
  <c r="AK337" i="1"/>
  <c r="AC338" i="1"/>
  <c r="AN338" i="1" s="1"/>
  <c r="J504" i="1"/>
  <c r="M503" i="1"/>
  <c r="AD338" i="1" l="1"/>
  <c r="L338" i="1"/>
  <c r="M338" i="1" s="1"/>
  <c r="AA338" i="1"/>
  <c r="J505" i="1"/>
  <c r="M504" i="1"/>
  <c r="N338" i="1" l="1"/>
  <c r="AM339" i="1"/>
  <c r="AB339" i="1" s="1"/>
  <c r="AA339" i="1" s="1"/>
  <c r="AK338" i="1"/>
  <c r="AC339" i="1"/>
  <c r="V41" i="1" s="1"/>
  <c r="J506" i="1"/>
  <c r="M505" i="1"/>
  <c r="N339" i="1" l="1"/>
  <c r="T41" i="1"/>
  <c r="AK339" i="1"/>
  <c r="AC340" i="1"/>
  <c r="AN340" i="1" s="1"/>
  <c r="AM340" i="1"/>
  <c r="AB340" i="1" s="1"/>
  <c r="AA340" i="1" s="1"/>
  <c r="L339" i="1"/>
  <c r="M339" i="1" s="1"/>
  <c r="AD339" i="1"/>
  <c r="W41" i="1" s="1"/>
  <c r="AN339" i="1"/>
  <c r="U41" i="1" s="1"/>
  <c r="J507" i="1"/>
  <c r="M506" i="1"/>
  <c r="N340" i="1" l="1"/>
  <c r="AM341" i="1"/>
  <c r="AB341" i="1" s="1"/>
  <c r="AK340" i="1"/>
  <c r="AC341" i="1"/>
  <c r="AN341" i="1" s="1"/>
  <c r="F49" i="1"/>
  <c r="D49" i="1"/>
  <c r="G49" i="1"/>
  <c r="E49" i="1"/>
  <c r="L340" i="1"/>
  <c r="M340" i="1" s="1"/>
  <c r="AD340" i="1"/>
  <c r="J508" i="1"/>
  <c r="M507" i="1"/>
  <c r="L341" i="1" l="1"/>
  <c r="M341" i="1" s="1"/>
  <c r="AD341" i="1"/>
  <c r="AA341" i="1"/>
  <c r="G63" i="1"/>
  <c r="F63" i="1"/>
  <c r="M508" i="1"/>
  <c r="J509" i="1"/>
  <c r="N341" i="1" l="1"/>
  <c r="AM342" i="1"/>
  <c r="AB342" i="1" s="1"/>
  <c r="AA342" i="1" s="1"/>
  <c r="AK341" i="1"/>
  <c r="AC342" i="1"/>
  <c r="AN342" i="1" s="1"/>
  <c r="M509" i="1"/>
  <c r="J510" i="1"/>
  <c r="N342" i="1" l="1"/>
  <c r="AM343" i="1"/>
  <c r="AB343" i="1" s="1"/>
  <c r="AK342" i="1"/>
  <c r="AC343" i="1"/>
  <c r="AN343" i="1" s="1"/>
  <c r="L342" i="1"/>
  <c r="M342" i="1" s="1"/>
  <c r="AD342" i="1"/>
  <c r="M510" i="1"/>
  <c r="J511" i="1"/>
  <c r="AD343" i="1" l="1"/>
  <c r="L343" i="1"/>
  <c r="M343" i="1" s="1"/>
  <c r="AA343" i="1"/>
  <c r="M511" i="1"/>
  <c r="J512" i="1"/>
  <c r="N343" i="1" l="1"/>
  <c r="AM344" i="1"/>
  <c r="AB344" i="1" s="1"/>
  <c r="AA344" i="1" s="1"/>
  <c r="AK343" i="1"/>
  <c r="AC344" i="1"/>
  <c r="AN344" i="1" s="1"/>
  <c r="M512" i="1"/>
  <c r="J513" i="1"/>
  <c r="N344" i="1" l="1"/>
  <c r="AM345" i="1"/>
  <c r="AB345" i="1" s="1"/>
  <c r="AK344" i="1"/>
  <c r="AC345" i="1"/>
  <c r="AN345" i="1" s="1"/>
  <c r="AD344" i="1"/>
  <c r="L344" i="1"/>
  <c r="M344" i="1" s="1"/>
  <c r="M513" i="1"/>
  <c r="J514" i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L345" i="1" l="1"/>
  <c r="M345" i="1" s="1"/>
  <c r="AD345" i="1"/>
  <c r="AA345" i="1"/>
  <c r="M514" i="1"/>
  <c r="J515" i="1"/>
  <c r="N345" i="1" l="1"/>
  <c r="AM346" i="1"/>
  <c r="AB346" i="1" s="1"/>
  <c r="AK345" i="1"/>
  <c r="AC346" i="1"/>
  <c r="AN346" i="1" s="1"/>
  <c r="M515" i="1"/>
  <c r="J516" i="1"/>
  <c r="L346" i="1" l="1"/>
  <c r="M346" i="1" s="1"/>
  <c r="AD346" i="1"/>
  <c r="AA346" i="1"/>
  <c r="M516" i="1"/>
  <c r="J517" i="1"/>
  <c r="N346" i="1" l="1"/>
  <c r="AM347" i="1"/>
  <c r="AB347" i="1" s="1"/>
  <c r="AK346" i="1"/>
  <c r="AC347" i="1"/>
  <c r="AN347" i="1" s="1"/>
  <c r="M517" i="1"/>
  <c r="J518" i="1"/>
  <c r="L347" i="1" l="1"/>
  <c r="M347" i="1" s="1"/>
  <c r="AD347" i="1"/>
  <c r="AA347" i="1"/>
  <c r="M518" i="1"/>
  <c r="J519" i="1"/>
  <c r="N347" i="1" l="1"/>
  <c r="AM348" i="1"/>
  <c r="AB348" i="1" s="1"/>
  <c r="AK347" i="1"/>
  <c r="AC348" i="1"/>
  <c r="AN348" i="1" s="1"/>
  <c r="M519" i="1"/>
  <c r="J520" i="1"/>
  <c r="L348" i="1" l="1"/>
  <c r="M348" i="1" s="1"/>
  <c r="AD348" i="1"/>
  <c r="AA348" i="1"/>
  <c r="M520" i="1"/>
  <c r="J521" i="1"/>
  <c r="G64" i="1"/>
  <c r="F64" i="1"/>
  <c r="AK348" i="1" l="1"/>
  <c r="AC349" i="1"/>
  <c r="AN349" i="1" s="1"/>
  <c r="N348" i="1"/>
  <c r="AM349" i="1"/>
  <c r="AB349" i="1" s="1"/>
  <c r="M521" i="1"/>
  <c r="J522" i="1"/>
  <c r="AD349" i="1" l="1"/>
  <c r="L349" i="1"/>
  <c r="M349" i="1" s="1"/>
  <c r="AA349" i="1"/>
  <c r="M522" i="1"/>
  <c r="J523" i="1"/>
  <c r="N349" i="1" l="1"/>
  <c r="AM350" i="1"/>
  <c r="AB350" i="1" s="1"/>
  <c r="AK349" i="1"/>
  <c r="AC350" i="1"/>
  <c r="AN350" i="1" s="1"/>
  <c r="M523" i="1"/>
  <c r="J524" i="1"/>
  <c r="L350" i="1" l="1"/>
  <c r="M350" i="1" s="1"/>
  <c r="AD350" i="1"/>
  <c r="AA350" i="1"/>
  <c r="J525" i="1"/>
  <c r="M524" i="1"/>
  <c r="N350" i="1" l="1"/>
  <c r="AM351" i="1"/>
  <c r="AB351" i="1" s="1"/>
  <c r="AA351" i="1" s="1"/>
  <c r="AK350" i="1"/>
  <c r="AC351" i="1"/>
  <c r="V42" i="1" s="1"/>
  <c r="J526" i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M525" i="1"/>
  <c r="N351" i="1" l="1"/>
  <c r="T42" i="1"/>
  <c r="AK351" i="1"/>
  <c r="AC352" i="1"/>
  <c r="AN352" i="1" s="1"/>
  <c r="AM352" i="1"/>
  <c r="AB352" i="1" s="1"/>
  <c r="AA352" i="1" s="1"/>
  <c r="L351" i="1"/>
  <c r="M351" i="1" s="1"/>
  <c r="AD351" i="1"/>
  <c r="W42" i="1" s="1"/>
  <c r="AN351" i="1"/>
  <c r="U42" i="1" s="1"/>
  <c r="J527" i="1"/>
  <c r="M526" i="1"/>
  <c r="AK352" i="1" l="1"/>
  <c r="AC353" i="1"/>
  <c r="AN353" i="1" s="1"/>
  <c r="N352" i="1"/>
  <c r="AM353" i="1"/>
  <c r="AB353" i="1" s="1"/>
  <c r="F50" i="1"/>
  <c r="D50" i="1"/>
  <c r="G50" i="1"/>
  <c r="E50" i="1"/>
  <c r="L352" i="1"/>
  <c r="M352" i="1" s="1"/>
  <c r="AD352" i="1"/>
  <c r="J528" i="1"/>
  <c r="M527" i="1"/>
  <c r="L353" i="1" l="1"/>
  <c r="M353" i="1" s="1"/>
  <c r="AD353" i="1"/>
  <c r="AA353" i="1"/>
  <c r="J529" i="1"/>
  <c r="M528" i="1"/>
  <c r="N353" i="1" l="1"/>
  <c r="AM354" i="1"/>
  <c r="AB354" i="1" s="1"/>
  <c r="AK353" i="1"/>
  <c r="AC354" i="1"/>
  <c r="AN354" i="1" s="1"/>
  <c r="J530" i="1"/>
  <c r="M529" i="1"/>
  <c r="L354" i="1" l="1"/>
  <c r="M354" i="1" s="1"/>
  <c r="AD354" i="1"/>
  <c r="AA354" i="1"/>
  <c r="J531" i="1"/>
  <c r="M530" i="1"/>
  <c r="N354" i="1" l="1"/>
  <c r="AM355" i="1"/>
  <c r="AB355" i="1" s="1"/>
  <c r="AK354" i="1"/>
  <c r="AC355" i="1"/>
  <c r="AN355" i="1" s="1"/>
  <c r="J532" i="1"/>
  <c r="M531" i="1"/>
  <c r="L355" i="1" l="1"/>
  <c r="M355" i="1" s="1"/>
  <c r="AD355" i="1"/>
  <c r="AA355" i="1"/>
  <c r="G65" i="1"/>
  <c r="F65" i="1"/>
  <c r="J533" i="1"/>
  <c r="M532" i="1"/>
  <c r="N355" i="1" l="1"/>
  <c r="AM356" i="1"/>
  <c r="AB356" i="1" s="1"/>
  <c r="AK355" i="1"/>
  <c r="AC356" i="1"/>
  <c r="AN356" i="1" s="1"/>
  <c r="J534" i="1"/>
  <c r="M533" i="1"/>
  <c r="L356" i="1" l="1"/>
  <c r="M356" i="1" s="1"/>
  <c r="AD356" i="1"/>
  <c r="AA356" i="1"/>
  <c r="J535" i="1"/>
  <c r="M534" i="1"/>
  <c r="N356" i="1" l="1"/>
  <c r="AM357" i="1"/>
  <c r="AB357" i="1" s="1"/>
  <c r="AK356" i="1"/>
  <c r="AC357" i="1"/>
  <c r="AN357" i="1" s="1"/>
  <c r="J536" i="1"/>
  <c r="M535" i="1"/>
  <c r="AD357" i="1" l="1"/>
  <c r="L357" i="1"/>
  <c r="M357" i="1" s="1"/>
  <c r="AA357" i="1"/>
  <c r="J537" i="1"/>
  <c r="M536" i="1"/>
  <c r="N357" i="1" l="1"/>
  <c r="AM358" i="1"/>
  <c r="AB358" i="1" s="1"/>
  <c r="AA358" i="1" s="1"/>
  <c r="AK357" i="1"/>
  <c r="AC358" i="1"/>
  <c r="AN358" i="1" s="1"/>
  <c r="J538" i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M537" i="1"/>
  <c r="AK358" i="1" l="1"/>
  <c r="AC359" i="1"/>
  <c r="AN359" i="1" s="1"/>
  <c r="N358" i="1"/>
  <c r="AM359" i="1"/>
  <c r="AB359" i="1" s="1"/>
  <c r="L358" i="1"/>
  <c r="M358" i="1" s="1"/>
  <c r="AD358" i="1"/>
  <c r="J539" i="1"/>
  <c r="M538" i="1"/>
  <c r="L359" i="1" l="1"/>
  <c r="M359" i="1" s="1"/>
  <c r="AD359" i="1"/>
  <c r="AA359" i="1"/>
  <c r="J540" i="1"/>
  <c r="M539" i="1"/>
  <c r="N359" i="1" l="1"/>
  <c r="AM360" i="1"/>
  <c r="AB360" i="1" s="1"/>
  <c r="AK359" i="1"/>
  <c r="AC360" i="1"/>
  <c r="M540" i="1"/>
  <c r="J541" i="1"/>
  <c r="AN360" i="1" l="1"/>
  <c r="L360" i="1"/>
  <c r="M360" i="1" s="1"/>
  <c r="AD360" i="1"/>
  <c r="AA360" i="1"/>
  <c r="M541" i="1"/>
  <c r="J542" i="1"/>
  <c r="N360" i="1" l="1"/>
  <c r="AM361" i="1"/>
  <c r="AB361" i="1" s="1"/>
  <c r="AK360" i="1"/>
  <c r="AC361" i="1"/>
  <c r="M542" i="1"/>
  <c r="J543" i="1"/>
  <c r="AN361" i="1" l="1"/>
  <c r="L361" i="1"/>
  <c r="M361" i="1" s="1"/>
  <c r="AD361" i="1"/>
  <c r="AA361" i="1"/>
  <c r="M543" i="1"/>
  <c r="J544" i="1"/>
  <c r="AK361" i="1" l="1"/>
  <c r="AM362" i="1"/>
  <c r="AB362" i="1" s="1"/>
  <c r="AC362" i="1"/>
  <c r="N361" i="1"/>
  <c r="G66" i="1"/>
  <c r="F66" i="1"/>
  <c r="M544" i="1"/>
  <c r="J545" i="1"/>
  <c r="AN362" i="1" l="1"/>
  <c r="AA362" i="1" s="1"/>
  <c r="AD362" i="1"/>
  <c r="L362" i="1"/>
  <c r="M362" i="1" s="1"/>
  <c r="M545" i="1"/>
  <c r="J546" i="1"/>
  <c r="AK362" i="1" l="1"/>
  <c r="AC363" i="1"/>
  <c r="AN363" i="1" s="1"/>
  <c r="U43" i="1" s="1"/>
  <c r="N362" i="1"/>
  <c r="AM363" i="1"/>
  <c r="AB363" i="1" s="1"/>
  <c r="AA363" i="1" s="1"/>
  <c r="M546" i="1"/>
  <c r="J547" i="1"/>
  <c r="AK363" i="1" l="1"/>
  <c r="T43" i="1"/>
  <c r="AC364" i="1"/>
  <c r="AN364" i="1" s="1"/>
  <c r="N363" i="1"/>
  <c r="AM364" i="1"/>
  <c r="AB364" i="1" s="1"/>
  <c r="L363" i="1"/>
  <c r="M363" i="1" s="1"/>
  <c r="AD363" i="1"/>
  <c r="V43" i="1"/>
  <c r="M547" i="1"/>
  <c r="J548" i="1"/>
  <c r="F51" i="1" l="1"/>
  <c r="G51" i="1"/>
  <c r="D51" i="1"/>
  <c r="E51" i="1"/>
  <c r="AD364" i="1"/>
  <c r="L364" i="1"/>
  <c r="M364" i="1" s="1"/>
  <c r="W43" i="1"/>
  <c r="AA364" i="1"/>
  <c r="M548" i="1"/>
  <c r="J549" i="1"/>
  <c r="AC365" i="1" l="1"/>
  <c r="AK364" i="1"/>
  <c r="AM365" i="1"/>
  <c r="AB365" i="1" s="1"/>
  <c r="N364" i="1"/>
  <c r="M549" i="1"/>
  <c r="J550" i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AD365" i="1" l="1"/>
  <c r="L365" i="1"/>
  <c r="M365" i="1" s="1"/>
  <c r="AN365" i="1"/>
  <c r="AA365" i="1" s="1"/>
  <c r="M550" i="1"/>
  <c r="J551" i="1"/>
  <c r="AK365" i="1" l="1"/>
  <c r="AC366" i="1"/>
  <c r="AN366" i="1" s="1"/>
  <c r="N365" i="1"/>
  <c r="AM366" i="1"/>
  <c r="AB366" i="1" s="1"/>
  <c r="M551" i="1"/>
  <c r="J552" i="1"/>
  <c r="AD366" i="1" l="1"/>
  <c r="L366" i="1"/>
  <c r="M366" i="1" s="1"/>
  <c r="AA366" i="1"/>
  <c r="M552" i="1"/>
  <c r="J553" i="1"/>
  <c r="AC367" i="1" l="1"/>
  <c r="AN367" i="1" s="1"/>
  <c r="AK366" i="1"/>
  <c r="AM367" i="1"/>
  <c r="AB367" i="1" s="1"/>
  <c r="N366" i="1"/>
  <c r="M553" i="1"/>
  <c r="J554" i="1"/>
  <c r="AD367" i="1" l="1"/>
  <c r="L367" i="1"/>
  <c r="M367" i="1" s="1"/>
  <c r="AA367" i="1"/>
  <c r="M554" i="1"/>
  <c r="J555" i="1"/>
  <c r="AC368" i="1" l="1"/>
  <c r="AN368" i="1" s="1"/>
  <c r="N367" i="1"/>
  <c r="AK367" i="1"/>
  <c r="AM368" i="1"/>
  <c r="AB368" i="1" s="1"/>
  <c r="M555" i="1"/>
  <c r="J556" i="1"/>
  <c r="AD368" i="1" l="1"/>
  <c r="L368" i="1"/>
  <c r="M368" i="1" s="1"/>
  <c r="AA368" i="1"/>
  <c r="F67" i="1"/>
  <c r="G67" i="1"/>
  <c r="J557" i="1"/>
  <c r="M556" i="1"/>
  <c r="AK368" i="1" l="1"/>
  <c r="AC369" i="1"/>
  <c r="AN369" i="1" s="1"/>
  <c r="N368" i="1"/>
  <c r="AM369" i="1"/>
  <c r="AB369" i="1" s="1"/>
  <c r="J558" i="1"/>
  <c r="M557" i="1"/>
  <c r="AA369" i="1" l="1"/>
  <c r="AK369" i="1" s="1"/>
  <c r="L369" i="1"/>
  <c r="M369" i="1" s="1"/>
  <c r="AD369" i="1"/>
  <c r="J559" i="1"/>
  <c r="M558" i="1"/>
  <c r="N369" i="1" l="1"/>
  <c r="AM370" i="1"/>
  <c r="AB370" i="1" s="1"/>
  <c r="L370" i="1" s="1"/>
  <c r="M370" i="1" s="1"/>
  <c r="AC370" i="1"/>
  <c r="AN370" i="1" s="1"/>
  <c r="J560" i="1"/>
  <c r="M559" i="1"/>
  <c r="AD370" i="1" l="1"/>
  <c r="AA370" i="1"/>
  <c r="AK370" i="1" s="1"/>
  <c r="AM371" i="1"/>
  <c r="AB371" i="1" s="1"/>
  <c r="L371" i="1" s="1"/>
  <c r="M371" i="1" s="1"/>
  <c r="J561" i="1"/>
  <c r="M560" i="1"/>
  <c r="AA371" i="1" l="1"/>
  <c r="AC372" i="1" s="1"/>
  <c r="AN372" i="1" s="1"/>
  <c r="AC371" i="1"/>
  <c r="N370" i="1"/>
  <c r="AM372" i="1"/>
  <c r="AB372" i="1" s="1"/>
  <c r="J562" i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M561" i="1"/>
  <c r="N371" i="1" l="1"/>
  <c r="AK371" i="1"/>
  <c r="AN371" i="1"/>
  <c r="AD371" i="1"/>
  <c r="AD372" i="1"/>
  <c r="L372" i="1"/>
  <c r="M372" i="1" s="1"/>
  <c r="AA372" i="1"/>
  <c r="J563" i="1"/>
  <c r="M562" i="1"/>
  <c r="AK372" i="1" l="1"/>
  <c r="AC373" i="1"/>
  <c r="AN373" i="1" s="1"/>
  <c r="N372" i="1"/>
  <c r="AM373" i="1"/>
  <c r="AB373" i="1" s="1"/>
  <c r="AA373" i="1" s="1"/>
  <c r="J564" i="1"/>
  <c r="M563" i="1"/>
  <c r="AC374" i="1" l="1"/>
  <c r="AN374" i="1" s="1"/>
  <c r="AM374" i="1"/>
  <c r="AB374" i="1" s="1"/>
  <c r="AK373" i="1"/>
  <c r="N373" i="1"/>
  <c r="L373" i="1"/>
  <c r="M373" i="1" s="1"/>
  <c r="AD373" i="1"/>
  <c r="J565" i="1"/>
  <c r="M564" i="1"/>
  <c r="AA374" i="1" l="1"/>
  <c r="AC375" i="1" s="1"/>
  <c r="AM375" i="1"/>
  <c r="AB375" i="1" s="1"/>
  <c r="AD374" i="1"/>
  <c r="L374" i="1"/>
  <c r="M374" i="1" s="1"/>
  <c r="J566" i="1"/>
  <c r="M565" i="1"/>
  <c r="N374" i="1" l="1"/>
  <c r="AK374" i="1"/>
  <c r="L375" i="1"/>
  <c r="M375" i="1" s="1"/>
  <c r="AD375" i="1"/>
  <c r="AB380" i="1"/>
  <c r="U48" i="1" s="1"/>
  <c r="AA375" i="1"/>
  <c r="AN375" i="1"/>
  <c r="U44" i="1" s="1"/>
  <c r="V44" i="1"/>
  <c r="AC380" i="1"/>
  <c r="V48" i="1" s="1"/>
  <c r="J567" i="1"/>
  <c r="M566" i="1"/>
  <c r="D52" i="1" l="1"/>
  <c r="D17" i="1" s="1"/>
  <c r="G52" i="1"/>
  <c r="E52" i="1"/>
  <c r="E17" i="1" s="1"/>
  <c r="F52" i="1"/>
  <c r="N375" i="1"/>
  <c r="AK375" i="1"/>
  <c r="AK379" i="1" s="1"/>
  <c r="T44" i="1"/>
  <c r="W44" i="1"/>
  <c r="AD380" i="1"/>
  <c r="W48" i="1" s="1"/>
  <c r="J568" i="1"/>
  <c r="M567" i="1"/>
  <c r="J569" i="1" l="1"/>
  <c r="M568" i="1"/>
  <c r="G68" i="1"/>
  <c r="F68" i="1"/>
  <c r="J570" i="1" l="1"/>
  <c r="M569" i="1"/>
  <c r="J571" i="1" l="1"/>
  <c r="M570" i="1"/>
  <c r="J572" i="1" l="1"/>
  <c r="M571" i="1"/>
  <c r="J573" i="1" l="1"/>
  <c r="M572" i="1"/>
  <c r="M573" i="1" l="1"/>
  <c r="J574" i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M574" i="1" l="1"/>
  <c r="J575" i="1"/>
  <c r="M575" i="1" l="1"/>
  <c r="J576" i="1"/>
  <c r="M576" i="1" l="1"/>
  <c r="J577" i="1"/>
  <c r="M577" i="1" l="1"/>
  <c r="J578" i="1"/>
  <c r="M578" i="1" l="1"/>
  <c r="J579" i="1"/>
  <c r="M579" i="1" l="1"/>
  <c r="J580" i="1"/>
  <c r="G69" i="1" l="1"/>
  <c r="F69" i="1"/>
  <c r="M580" i="1"/>
  <c r="J581" i="1"/>
  <c r="M581" i="1" l="1"/>
  <c r="J582" i="1"/>
  <c r="M582" i="1" l="1"/>
  <c r="J583" i="1"/>
  <c r="M583" i="1" l="1"/>
  <c r="J584" i="1"/>
  <c r="M584" i="1" l="1"/>
  <c r="J585" i="1"/>
  <c r="M585" i="1" l="1"/>
  <c r="J586" i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M586" i="1" l="1"/>
  <c r="J587" i="1"/>
  <c r="M587" i="1" l="1"/>
  <c r="J588" i="1"/>
  <c r="M588" i="1" l="1"/>
  <c r="J589" i="1"/>
  <c r="J590" i="1" l="1"/>
  <c r="M589" i="1"/>
  <c r="J591" i="1" l="1"/>
  <c r="M590" i="1"/>
  <c r="J592" i="1" l="1"/>
  <c r="M591" i="1"/>
  <c r="J593" i="1" l="1"/>
  <c r="M592" i="1"/>
  <c r="F70" i="1"/>
  <c r="G70" i="1"/>
  <c r="J594" i="1" l="1"/>
  <c r="M593" i="1"/>
  <c r="J595" i="1" l="1"/>
  <c r="M594" i="1"/>
  <c r="J596" i="1" l="1"/>
  <c r="M595" i="1"/>
  <c r="J597" i="1" l="1"/>
  <c r="M596" i="1"/>
  <c r="J598" i="1" l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M597" i="1"/>
  <c r="J599" i="1" l="1"/>
  <c r="M598" i="1"/>
  <c r="J600" i="1" l="1"/>
  <c r="M599" i="1"/>
  <c r="J601" i="1" l="1"/>
  <c r="M600" i="1"/>
  <c r="J602" i="1" l="1"/>
  <c r="M601" i="1"/>
  <c r="J603" i="1" l="1"/>
  <c r="M602" i="1"/>
  <c r="J604" i="1" l="1"/>
  <c r="M603" i="1"/>
  <c r="J605" i="1" l="1"/>
  <c r="M604" i="1"/>
  <c r="G71" i="1"/>
  <c r="F71" i="1"/>
  <c r="J606" i="1" l="1"/>
  <c r="M605" i="1"/>
  <c r="M606" i="1" l="1"/>
  <c r="J607" i="1"/>
  <c r="M607" i="1" l="1"/>
  <c r="J608" i="1"/>
  <c r="M608" i="1" l="1"/>
  <c r="J609" i="1"/>
  <c r="M609" i="1" l="1"/>
  <c r="J610" i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M610" i="1" l="1"/>
  <c r="J611" i="1"/>
  <c r="M611" i="1" l="1"/>
  <c r="J612" i="1"/>
  <c r="M612" i="1" l="1"/>
  <c r="J613" i="1"/>
  <c r="M613" i="1" l="1"/>
  <c r="J614" i="1"/>
  <c r="M614" i="1" l="1"/>
  <c r="J615" i="1"/>
  <c r="M615" i="1" l="1"/>
  <c r="F72" i="1" s="1"/>
  <c r="J616" i="1"/>
  <c r="G72" i="1" l="1"/>
  <c r="F17" i="1"/>
  <c r="M616" i="1"/>
  <c r="J617" i="1"/>
  <c r="M617" i="1" l="1"/>
  <c r="J618" i="1"/>
  <c r="M618" i="1" l="1"/>
  <c r="J619" i="1"/>
  <c r="M619" i="1" l="1"/>
  <c r="J620" i="1"/>
  <c r="M620" i="1" l="1"/>
  <c r="J621" i="1"/>
  <c r="J622" i="1" l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M621" i="1"/>
  <c r="J623" i="1" l="1"/>
  <c r="M622" i="1"/>
  <c r="J624" i="1" l="1"/>
  <c r="M623" i="1"/>
  <c r="J625" i="1" l="1"/>
  <c r="M624" i="1"/>
  <c r="J626" i="1" l="1"/>
  <c r="M625" i="1"/>
  <c r="J627" i="1" l="1"/>
  <c r="M626" i="1"/>
  <c r="J628" i="1" l="1"/>
  <c r="M627" i="1"/>
  <c r="G73" i="1" s="1"/>
  <c r="J629" i="1" l="1"/>
  <c r="M628" i="1"/>
  <c r="J630" i="1" l="1"/>
  <c r="M629" i="1"/>
  <c r="J631" i="1" l="1"/>
  <c r="M630" i="1"/>
  <c r="J632" i="1" l="1"/>
  <c r="M631" i="1"/>
  <c r="J633" i="1" l="1"/>
  <c r="M632" i="1"/>
  <c r="J634" i="1" l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M633" i="1"/>
  <c r="J635" i="1" l="1"/>
  <c r="M634" i="1"/>
  <c r="J636" i="1" l="1"/>
  <c r="M635" i="1"/>
  <c r="J637" i="1" l="1"/>
  <c r="M636" i="1"/>
  <c r="M637" i="1" l="1"/>
  <c r="J638" i="1"/>
  <c r="M638" i="1" l="1"/>
  <c r="J639" i="1"/>
  <c r="M639" i="1" l="1"/>
  <c r="G74" i="1" s="1"/>
  <c r="J640" i="1"/>
  <c r="M640" i="1" l="1"/>
  <c r="J641" i="1"/>
  <c r="M641" i="1" l="1"/>
  <c r="J642" i="1"/>
  <c r="M642" i="1" l="1"/>
  <c r="J643" i="1"/>
  <c r="M643" i="1" l="1"/>
  <c r="J644" i="1"/>
  <c r="M644" i="1" l="1"/>
  <c r="J645" i="1"/>
  <c r="M645" i="1" l="1"/>
  <c r="J646" i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M646" i="1" l="1"/>
  <c r="J647" i="1"/>
  <c r="M647" i="1" l="1"/>
  <c r="J648" i="1"/>
  <c r="M648" i="1" l="1"/>
  <c r="J649" i="1"/>
  <c r="M649" i="1" l="1"/>
  <c r="J650" i="1"/>
  <c r="M650" i="1" l="1"/>
  <c r="J651" i="1"/>
  <c r="M651" i="1" l="1"/>
  <c r="G75" i="1" s="1"/>
  <c r="J652" i="1"/>
  <c r="M652" i="1" l="1"/>
  <c r="J653" i="1"/>
  <c r="M653" i="1" l="1"/>
  <c r="J654" i="1"/>
  <c r="M654" i="1" l="1"/>
  <c r="J655" i="1"/>
  <c r="M655" i="1" l="1"/>
  <c r="J656" i="1"/>
  <c r="M656" i="1" l="1"/>
  <c r="J657" i="1"/>
  <c r="M657" i="1" l="1"/>
  <c r="J658" i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M658" i="1" l="1"/>
  <c r="J659" i="1"/>
  <c r="M659" i="1" l="1"/>
  <c r="J660" i="1"/>
  <c r="M660" i="1" l="1"/>
  <c r="J661" i="1"/>
  <c r="M661" i="1" l="1"/>
  <c r="J662" i="1"/>
  <c r="M662" i="1" l="1"/>
  <c r="J663" i="1"/>
  <c r="M663" i="1" l="1"/>
  <c r="G76" i="1" s="1"/>
  <c r="J664" i="1"/>
  <c r="M664" i="1" l="1"/>
  <c r="J665" i="1"/>
  <c r="M665" i="1" l="1"/>
  <c r="J666" i="1"/>
  <c r="M666" i="1" l="1"/>
  <c r="J667" i="1"/>
  <c r="M667" i="1" l="1"/>
  <c r="J668" i="1"/>
  <c r="M668" i="1" l="1"/>
  <c r="J669" i="1"/>
  <c r="J670" i="1" l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M669" i="1"/>
  <c r="J671" i="1" l="1"/>
  <c r="M670" i="1"/>
  <c r="J672" i="1" l="1"/>
  <c r="M671" i="1"/>
  <c r="J673" i="1" l="1"/>
  <c r="M672" i="1"/>
  <c r="J674" i="1" l="1"/>
  <c r="M673" i="1"/>
  <c r="J675" i="1" l="1"/>
  <c r="M674" i="1"/>
  <c r="J676" i="1" l="1"/>
  <c r="M675" i="1"/>
  <c r="G77" i="1" s="1"/>
  <c r="J677" i="1" l="1"/>
  <c r="M676" i="1"/>
  <c r="J678" i="1" l="1"/>
  <c r="M677" i="1"/>
  <c r="J679" i="1" l="1"/>
  <c r="M678" i="1"/>
  <c r="J680" i="1" l="1"/>
  <c r="M679" i="1"/>
  <c r="J681" i="1" l="1"/>
  <c r="M680" i="1"/>
  <c r="J682" i="1" l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M681" i="1"/>
  <c r="J683" i="1" l="1"/>
  <c r="M682" i="1"/>
  <c r="J684" i="1" l="1"/>
  <c r="M683" i="1"/>
  <c r="J685" i="1" l="1"/>
  <c r="M684" i="1"/>
  <c r="J686" i="1" l="1"/>
  <c r="M685" i="1"/>
  <c r="M686" i="1" l="1"/>
  <c r="J687" i="1"/>
  <c r="M687" i="1" l="1"/>
  <c r="G78" i="1" s="1"/>
  <c r="J688" i="1"/>
  <c r="M688" i="1" l="1"/>
  <c r="J689" i="1"/>
  <c r="M689" i="1" l="1"/>
  <c r="J690" i="1"/>
  <c r="M690" i="1" l="1"/>
  <c r="J691" i="1"/>
  <c r="M691" i="1" l="1"/>
  <c r="J692" i="1"/>
  <c r="M692" i="1" l="1"/>
  <c r="J693" i="1"/>
  <c r="M693" i="1" l="1"/>
  <c r="J694" i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M694" i="1" l="1"/>
  <c r="J695" i="1"/>
  <c r="M695" i="1" l="1"/>
  <c r="J696" i="1"/>
  <c r="M696" i="1" l="1"/>
  <c r="J697" i="1"/>
  <c r="M697" i="1" l="1"/>
  <c r="J698" i="1"/>
  <c r="M698" i="1" l="1"/>
  <c r="J699" i="1"/>
  <c r="M699" i="1" l="1"/>
  <c r="G79" i="1" s="1"/>
  <c r="J700" i="1"/>
  <c r="M700" i="1" l="1"/>
  <c r="J701" i="1"/>
  <c r="J702" i="1" l="1"/>
  <c r="M701" i="1"/>
  <c r="J703" i="1" l="1"/>
  <c r="M702" i="1"/>
  <c r="J704" i="1" l="1"/>
  <c r="M703" i="1"/>
  <c r="J705" i="1" l="1"/>
  <c r="M704" i="1"/>
  <c r="J706" i="1" l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M705" i="1"/>
  <c r="J707" i="1" l="1"/>
  <c r="M706" i="1"/>
  <c r="J708" i="1" l="1"/>
  <c r="M707" i="1"/>
  <c r="J709" i="1" l="1"/>
  <c r="M708" i="1"/>
  <c r="J710" i="1" l="1"/>
  <c r="M709" i="1"/>
  <c r="J711" i="1" l="1"/>
  <c r="M710" i="1"/>
  <c r="J712" i="1" l="1"/>
  <c r="M711" i="1"/>
  <c r="G80" i="1" s="1"/>
  <c r="J713" i="1" l="1"/>
  <c r="M712" i="1"/>
  <c r="J714" i="1" l="1"/>
  <c r="M713" i="1"/>
  <c r="J715" i="1" l="1"/>
  <c r="M714" i="1"/>
  <c r="J716" i="1" l="1"/>
  <c r="M715" i="1"/>
  <c r="J717" i="1" l="1"/>
  <c r="M716" i="1"/>
  <c r="M717" i="1" l="1"/>
  <c r="J718" i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M718" i="1" l="1"/>
  <c r="J719" i="1"/>
  <c r="M719" i="1" l="1"/>
  <c r="J720" i="1"/>
  <c r="M720" i="1" l="1"/>
  <c r="J721" i="1"/>
  <c r="M721" i="1" l="1"/>
  <c r="J722" i="1"/>
  <c r="M722" i="1" l="1"/>
  <c r="J723" i="1"/>
  <c r="M723" i="1" l="1"/>
  <c r="G81" i="1" s="1"/>
  <c r="J724" i="1"/>
  <c r="M724" i="1" l="1"/>
  <c r="J725" i="1"/>
  <c r="M725" i="1" l="1"/>
  <c r="J726" i="1"/>
  <c r="M726" i="1" l="1"/>
  <c r="J727" i="1"/>
  <c r="M727" i="1" l="1"/>
  <c r="J728" i="1"/>
  <c r="M728" i="1" l="1"/>
  <c r="J729" i="1"/>
  <c r="M729" i="1" l="1"/>
  <c r="J730" i="1"/>
  <c r="K730" i="1" s="1"/>
  <c r="K731" i="1" s="1"/>
  <c r="K732" i="1" s="1"/>
  <c r="K733" i="1" s="1"/>
  <c r="K734" i="1" s="1"/>
  <c r="K735" i="1" s="1"/>
  <c r="M730" i="1" l="1"/>
  <c r="J731" i="1"/>
  <c r="M731" i="1" l="1"/>
  <c r="J732" i="1"/>
  <c r="M732" i="1" l="1"/>
  <c r="J733" i="1"/>
  <c r="J734" i="1" l="1"/>
  <c r="M733" i="1"/>
  <c r="J735" i="1" l="1"/>
  <c r="M735" i="1" s="1"/>
  <c r="M734" i="1"/>
  <c r="G82" i="1" l="1"/>
  <c r="G17" i="1" s="1"/>
</calcChain>
</file>

<file path=xl/sharedStrings.xml><?xml version="1.0" encoding="utf-8"?>
<sst xmlns="http://schemas.openxmlformats.org/spreadsheetml/2006/main" count="87" uniqueCount="64">
  <si>
    <t>Výše úvěru</t>
  </si>
  <si>
    <t>Úroková sazba p.a.</t>
  </si>
  <si>
    <t>Úroková sazba měsíční</t>
  </si>
  <si>
    <t>Splatnost v letech</t>
  </si>
  <si>
    <t>Rok</t>
  </si>
  <si>
    <t>Zůstatek hypotéky</t>
  </si>
  <si>
    <t>Měsíční splátka</t>
  </si>
  <si>
    <t>Úrok ve splátce</t>
  </si>
  <si>
    <t>Úmor ve splátce</t>
  </si>
  <si>
    <t>Měsíc</t>
  </si>
  <si>
    <t>v</t>
  </si>
  <si>
    <t>splatnost</t>
  </si>
  <si>
    <t>vn</t>
  </si>
  <si>
    <t>1 - vn</t>
  </si>
  <si>
    <t>(1 - vn)/i</t>
  </si>
  <si>
    <t>Splátka</t>
  </si>
  <si>
    <t>Zaplaceno celkem</t>
  </si>
  <si>
    <t>Úrok celkem</t>
  </si>
  <si>
    <t>Mimořádné splátky</t>
  </si>
  <si>
    <t>Úmor celkem</t>
  </si>
  <si>
    <t>Poznámky:</t>
  </si>
  <si>
    <t>1. Výpočet počítá s provedením splátky vždy na konci daného měsíce. Je-li splátka sjednána k dřívějšímu datu v měsíci, bude o něco nižší.</t>
  </si>
  <si>
    <t>Úrok v poslední mimořádné splátce</t>
  </si>
  <si>
    <t>Suma</t>
  </si>
  <si>
    <t>Přeplatek na mimoř.splátkách</t>
  </si>
  <si>
    <t>Mimořádné splátky celkem</t>
  </si>
  <si>
    <t>Zkrátit splatnost</t>
  </si>
  <si>
    <t>Snížit splátky</t>
  </si>
  <si>
    <t>Snížená splátka při momoř. Splátkách</t>
  </si>
  <si>
    <t>Splatnost</t>
  </si>
  <si>
    <t>(1-vn)/i</t>
  </si>
  <si>
    <t>Posouzení investice do koupě bytu</t>
  </si>
  <si>
    <t>Cena bytu</t>
  </si>
  <si>
    <t>Volné peníze na splátku hypotéky</t>
  </si>
  <si>
    <t>Měsíční nájemné</t>
  </si>
  <si>
    <t>Splátka hypotéky</t>
  </si>
  <si>
    <t>Měsíčě zbývá  (+) / chybí doplatit (-)</t>
  </si>
  <si>
    <t>Cena bytu v čase</t>
  </si>
  <si>
    <t>Nájemné mínus fond oprav, rezervy, aj.</t>
  </si>
  <si>
    <t>2. Výpočet počítá s teoretickým rokem o déce 360 dnů rozděleným do 12 měsíců o 30 dnech. Používá-li banka pro výpočty skutečný počet dní, nebo skutečný počet dní lomeno 360, nebo jiný úrokový standrd, budou výsledky o trochu jiné.</t>
  </si>
  <si>
    <t>Úroková sazba hypotéky</t>
  </si>
  <si>
    <t>Reklama</t>
  </si>
  <si>
    <t>Výše hypotéky</t>
  </si>
  <si>
    <t xml:space="preserve">Očekávané roční tempo růstu cen bytů </t>
  </si>
  <si>
    <t>Očekávané roční tempo růstu nájemného</t>
  </si>
  <si>
    <t>Fond oprav a poplateky hrazené SVJ</t>
  </si>
  <si>
    <t>Daň z příjmů z nájemného (při 30 % daňovém paušálu)</t>
  </si>
  <si>
    <t>Doporučené hodnoty</t>
  </si>
  <si>
    <t>Výše měsíčního nájemného</t>
  </si>
  <si>
    <t>Údaje pro výpočet hypotéky</t>
  </si>
  <si>
    <t>Výnosnost</t>
  </si>
  <si>
    <t>Peněžní toky z investice</t>
  </si>
  <si>
    <t>min. 50 Kč/m2</t>
  </si>
  <si>
    <t>1 % z ceny bytu ročně</t>
  </si>
  <si>
    <t>Rezerva na opravy bytu a "výpadky" nájemného</t>
  </si>
  <si>
    <t>Pronájem a následný prodej bytu po 10 letech</t>
  </si>
  <si>
    <t>Pronájem a následný prodej bytu po 20 letech</t>
  </si>
  <si>
    <t>Pronájem a následný prodej bytu po 30 letech</t>
  </si>
  <si>
    <t>Pronájem a následný prodej bytu po 40 letech</t>
  </si>
  <si>
    <t>Pronájem a následný prodej bytu po 50 letech</t>
  </si>
  <si>
    <t>Pronájem a následný prodej bytu po 60 letech</t>
  </si>
  <si>
    <t>Technická podpora: Tomáš Prčík, Tel. 775 70 60 10</t>
  </si>
  <si>
    <t>Kupte chytře!</t>
  </si>
  <si>
    <t>Pronajměte nebo prodejte chytře!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</si>
</sst>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0" fillId="0" borderId="17" xfId="0" applyBorder="1"/>
    <xf numFmtId="3" fontId="0" fillId="0" borderId="18" xfId="0" applyNumberFormat="1" applyBorder="1"/>
    <xf numFmtId="0" fontId="0" fillId="0" borderId="19" xfId="0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2" borderId="0" xfId="0" applyNumberFormat="1" applyFill="1"/>
    <xf numFmtId="3" fontId="0" fillId="0" borderId="14" xfId="0" applyNumberFormat="1" applyBorder="1" applyProtection="1">
      <protection hidden="1"/>
    </xf>
    <xf numFmtId="3" fontId="0" fillId="0" borderId="15" xfId="0" applyNumberFormat="1" applyBorder="1" applyProtection="1">
      <protection hidden="1"/>
    </xf>
    <xf numFmtId="3" fontId="0" fillId="0" borderId="16" xfId="0" applyNumberFormat="1" applyBorder="1" applyProtection="1">
      <protection hidden="1"/>
    </xf>
    <xf numFmtId="3" fontId="0" fillId="0" borderId="17" xfId="0" applyNumberFormat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18" xfId="0" applyNumberFormat="1" applyBorder="1" applyProtection="1">
      <protection hidden="1"/>
    </xf>
    <xf numFmtId="3" fontId="0" fillId="0" borderId="19" xfId="0" applyNumberFormat="1" applyBorder="1" applyProtection="1">
      <protection hidden="1"/>
    </xf>
    <xf numFmtId="3" fontId="0" fillId="0" borderId="20" xfId="0" applyNumberFormat="1" applyBorder="1" applyProtection="1">
      <protection hidden="1"/>
    </xf>
    <xf numFmtId="3" fontId="0" fillId="0" borderId="21" xfId="0" applyNumberFormat="1" applyBorder="1" applyProtection="1">
      <protection hidden="1"/>
    </xf>
    <xf numFmtId="0" fontId="0" fillId="7" borderId="0" xfId="0" applyFill="1"/>
    <xf numFmtId="3" fontId="0" fillId="7" borderId="0" xfId="0" applyNumberFormat="1" applyFill="1"/>
    <xf numFmtId="3" fontId="0" fillId="7" borderId="15" xfId="0" applyNumberFormat="1" applyFill="1" applyBorder="1"/>
    <xf numFmtId="164" fontId="0" fillId="0" borderId="0" xfId="0" applyNumberFormat="1"/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3" fontId="1" fillId="0" borderId="3" xfId="0" applyNumberFormat="1" applyFont="1" applyBorder="1" applyProtection="1">
      <protection locked="0" hidden="1"/>
    </xf>
    <xf numFmtId="3" fontId="1" fillId="0" borderId="4" xfId="0" applyNumberFormat="1" applyFont="1" applyBorder="1" applyProtection="1">
      <protection locked="0" hidden="1"/>
    </xf>
    <xf numFmtId="0" fontId="1" fillId="0" borderId="4" xfId="0" applyFont="1" applyBorder="1" applyProtection="1">
      <protection locked="0" hidden="1"/>
    </xf>
    <xf numFmtId="10" fontId="1" fillId="0" borderId="4" xfId="0" applyNumberFormat="1" applyFont="1" applyBorder="1" applyProtection="1">
      <protection locked="0" hidden="1"/>
    </xf>
    <xf numFmtId="3" fontId="1" fillId="0" borderId="6" xfId="0" applyNumberFormat="1" applyFont="1" applyBorder="1" applyProtection="1">
      <protection locked="0" hidden="1"/>
    </xf>
    <xf numFmtId="0" fontId="1" fillId="3" borderId="0" xfId="0" applyFont="1" applyFill="1" applyProtection="1">
      <protection hidden="1"/>
    </xf>
    <xf numFmtId="0" fontId="1" fillId="5" borderId="27" xfId="0" applyFont="1" applyFill="1" applyBorder="1" applyAlignment="1" applyProtection="1">
      <alignment horizontal="center" vertical="distributed"/>
      <protection hidden="1"/>
    </xf>
    <xf numFmtId="0" fontId="1" fillId="5" borderId="1" xfId="0" applyFont="1" applyFill="1" applyBorder="1" applyAlignment="1" applyProtection="1">
      <alignment horizontal="center" vertical="distributed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3" fontId="1" fillId="0" borderId="22" xfId="0" applyNumberFormat="1" applyFont="1" applyBorder="1" applyProtection="1">
      <protection hidden="1"/>
    </xf>
    <xf numFmtId="3" fontId="1" fillId="0" borderId="1" xfId="0" applyNumberFormat="1" applyFont="1" applyBorder="1" applyProtection="1">
      <protection hidden="1"/>
    </xf>
    <xf numFmtId="3" fontId="1" fillId="0" borderId="17" xfId="0" applyNumberFormat="1" applyFont="1" applyBorder="1" applyProtection="1">
      <protection hidden="1"/>
    </xf>
    <xf numFmtId="3" fontId="1" fillId="0" borderId="25" xfId="0" applyNumberFormat="1" applyFont="1" applyBorder="1" applyProtection="1">
      <protection hidden="1"/>
    </xf>
    <xf numFmtId="3" fontId="1" fillId="0" borderId="19" xfId="0" applyNumberFormat="1" applyFont="1" applyBorder="1" applyProtection="1">
      <protection hidden="1"/>
    </xf>
    <xf numFmtId="3" fontId="1" fillId="0" borderId="26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1" fillId="6" borderId="1" xfId="0" applyFont="1" applyFill="1" applyBorder="1" applyAlignment="1" applyProtection="1">
      <alignment horizontal="center" vertical="distributed"/>
      <protection hidden="1"/>
    </xf>
    <xf numFmtId="0" fontId="1" fillId="6" borderId="1" xfId="0" applyFont="1" applyFill="1" applyBorder="1" applyAlignment="1">
      <alignment horizontal="center" vertical="distributed"/>
    </xf>
    <xf numFmtId="0" fontId="0" fillId="3" borderId="0" xfId="0" applyFill="1" applyAlignment="1" applyProtection="1">
      <alignment vertical="distributed"/>
      <protection hidden="1"/>
    </xf>
    <xf numFmtId="0" fontId="0" fillId="2" borderId="0" xfId="0" applyFill="1" applyAlignment="1">
      <alignment vertical="distributed"/>
    </xf>
    <xf numFmtId="0" fontId="0" fillId="2" borderId="0" xfId="0" applyFill="1" applyAlignment="1" applyProtection="1">
      <alignment vertical="distributed"/>
      <protection hidden="1"/>
    </xf>
    <xf numFmtId="0" fontId="0" fillId="0" borderId="0" xfId="0" applyAlignment="1">
      <alignment vertical="distributed"/>
    </xf>
    <xf numFmtId="0" fontId="0" fillId="7" borderId="0" xfId="0" applyFill="1" applyAlignment="1">
      <alignment horizontal="center" vertical="distributed"/>
    </xf>
    <xf numFmtId="0" fontId="0" fillId="7" borderId="0" xfId="0" applyFill="1" applyAlignment="1">
      <alignment vertical="distributed"/>
    </xf>
    <xf numFmtId="0" fontId="0" fillId="0" borderId="0" xfId="0" applyAlignment="1">
      <alignment horizontal="center" vertical="distributed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distributed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5" borderId="7" xfId="0" applyFont="1" applyFill="1" applyBorder="1" applyAlignment="1" applyProtection="1">
      <alignment horizontal="left" vertical="distributed"/>
      <protection hidden="1"/>
    </xf>
    <xf numFmtId="0" fontId="1" fillId="5" borderId="2" xfId="0" applyFont="1" applyFill="1" applyBorder="1" applyAlignment="1" applyProtection="1">
      <alignment horizontal="left" vertical="distributed"/>
      <protection hidden="1"/>
    </xf>
    <xf numFmtId="0" fontId="1" fillId="5" borderId="9" xfId="0" applyFont="1" applyFill="1" applyBorder="1" applyAlignment="1" applyProtection="1">
      <alignment horizontal="left" vertical="distributed"/>
      <protection hidden="1"/>
    </xf>
    <xf numFmtId="0" fontId="1" fillId="5" borderId="1" xfId="0" applyFont="1" applyFill="1" applyBorder="1" applyAlignment="1" applyProtection="1">
      <alignment horizontal="left" vertical="distributed"/>
      <protection hidden="1"/>
    </xf>
    <xf numFmtId="0" fontId="1" fillId="5" borderId="9" xfId="0" applyFont="1" applyFill="1" applyBorder="1" applyAlignment="1" applyProtection="1">
      <alignment vertical="distributed"/>
      <protection hidden="1"/>
    </xf>
    <xf numFmtId="0" fontId="1" fillId="5" borderId="1" xfId="0" applyFont="1" applyFill="1" applyBorder="1" applyAlignment="1" applyProtection="1">
      <alignment vertical="distributed"/>
      <protection hidden="1"/>
    </xf>
    <xf numFmtId="0" fontId="1" fillId="5" borderId="8" xfId="0" applyFont="1" applyFill="1" applyBorder="1" applyAlignment="1" applyProtection="1">
      <alignment vertical="distributed"/>
      <protection hidden="1"/>
    </xf>
    <xf numFmtId="0" fontId="1" fillId="5" borderId="5" xfId="0" applyFont="1" applyFill="1" applyBorder="1" applyAlignment="1" applyProtection="1">
      <alignment vertical="distributed"/>
      <protection hidden="1"/>
    </xf>
    <xf numFmtId="10" fontId="1" fillId="0" borderId="3" xfId="0" applyNumberFormat="1" applyFont="1" applyBorder="1" applyAlignment="1" applyProtection="1">
      <alignment horizontal="center" vertical="distributed"/>
      <protection locked="0" hidden="1"/>
    </xf>
    <xf numFmtId="10" fontId="1" fillId="0" borderId="4" xfId="0" applyNumberFormat="1" applyFont="1" applyBorder="1" applyAlignment="1" applyProtection="1">
      <alignment horizontal="center" vertical="distributed"/>
      <protection locked="0" hidden="1"/>
    </xf>
    <xf numFmtId="0" fontId="1" fillId="5" borderId="1" xfId="0" applyFont="1" applyFill="1" applyBorder="1" applyAlignment="1" applyProtection="1">
      <alignment horizontal="center" vertical="distributed"/>
      <protection hidden="1"/>
    </xf>
    <xf numFmtId="0" fontId="6" fillId="5" borderId="7" xfId="1" applyFill="1" applyBorder="1" applyAlignment="1" applyProtection="1">
      <alignment horizontal="left"/>
      <protection hidden="1"/>
    </xf>
    <xf numFmtId="0" fontId="6" fillId="5" borderId="2" xfId="1" applyFill="1" applyBorder="1" applyAlignment="1" applyProtection="1">
      <alignment horizontal="left"/>
      <protection hidden="1"/>
    </xf>
    <xf numFmtId="0" fontId="6" fillId="5" borderId="3" xfId="1" applyFill="1" applyBorder="1" applyAlignment="1" applyProtection="1">
      <alignment horizontal="left"/>
      <protection hidden="1"/>
    </xf>
    <xf numFmtId="0" fontId="6" fillId="5" borderId="8" xfId="1" applyFill="1" applyBorder="1" applyAlignment="1" applyProtection="1">
      <alignment horizontal="left"/>
      <protection hidden="1"/>
    </xf>
    <xf numFmtId="0" fontId="6" fillId="5" borderId="5" xfId="1" applyFill="1" applyBorder="1" applyAlignment="1" applyProtection="1">
      <alignment horizontal="left"/>
      <protection hidden="1"/>
    </xf>
    <xf numFmtId="0" fontId="6" fillId="5" borderId="6" xfId="1" applyFill="1" applyBorder="1" applyAlignment="1" applyProtection="1">
      <alignment horizontal="left"/>
      <protection hidden="1"/>
    </xf>
    <xf numFmtId="10" fontId="5" fillId="5" borderId="1" xfId="0" applyNumberFormat="1" applyFont="1" applyFill="1" applyBorder="1" applyAlignment="1" applyProtection="1">
      <alignment horizontal="center" vertical="distributed"/>
      <protection hidden="1"/>
    </xf>
    <xf numFmtId="0" fontId="1" fillId="5" borderId="7" xfId="0" applyFont="1" applyFill="1" applyBorder="1" applyAlignment="1" applyProtection="1">
      <alignment horizontal="left"/>
      <protection hidden="1"/>
    </xf>
    <xf numFmtId="0" fontId="1" fillId="5" borderId="2" xfId="0" applyFont="1" applyFill="1" applyBorder="1" applyAlignment="1" applyProtection="1">
      <alignment horizontal="left"/>
      <protection hidden="1"/>
    </xf>
    <xf numFmtId="0" fontId="1" fillId="5" borderId="9" xfId="0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left"/>
      <protection hidden="1"/>
    </xf>
    <xf numFmtId="0" fontId="1" fillId="5" borderId="8" xfId="0" applyFont="1" applyFill="1" applyBorder="1" applyAlignment="1" applyProtection="1">
      <alignment horizontal="left"/>
      <protection hidden="1"/>
    </xf>
    <xf numFmtId="0" fontId="1" fillId="5" borderId="5" xfId="0" applyFont="1" applyFill="1" applyBorder="1" applyAlignment="1" applyProtection="1">
      <alignment horizontal="left"/>
      <protection hidden="1"/>
    </xf>
    <xf numFmtId="3" fontId="0" fillId="0" borderId="29" xfId="0" applyNumberFormat="1" applyBorder="1" applyAlignment="1" applyProtection="1">
      <alignment horizontal="center" vertical="distributed"/>
      <protection locked="0" hidden="1"/>
    </xf>
    <xf numFmtId="3" fontId="0" fillId="0" borderId="11" xfId="0" applyNumberFormat="1" applyBorder="1" applyAlignment="1" applyProtection="1">
      <alignment horizontal="center" vertical="distributed"/>
      <protection locked="0" hidden="1"/>
    </xf>
    <xf numFmtId="3" fontId="1" fillId="0" borderId="2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right" indent="1"/>
    </xf>
    <xf numFmtId="0" fontId="1" fillId="0" borderId="4" xfId="0" applyFont="1" applyBorder="1" applyAlignment="1">
      <alignment horizontal="right" indent="1"/>
    </xf>
    <xf numFmtId="10" fontId="1" fillId="0" borderId="1" xfId="0" applyNumberFormat="1" applyFont="1" applyBorder="1" applyAlignment="1">
      <alignment horizontal="right" indent="1"/>
    </xf>
    <xf numFmtId="10" fontId="1" fillId="0" borderId="4" xfId="0" applyNumberFormat="1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10" fontId="1" fillId="0" borderId="6" xfId="0" applyNumberFormat="1" applyFont="1" applyBorder="1" applyAlignment="1" applyProtection="1">
      <alignment horizontal="center" vertical="distributed"/>
      <protection locked="0" hidden="1"/>
    </xf>
    <xf numFmtId="0" fontId="1" fillId="6" borderId="7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3" fontId="1" fillId="0" borderId="28" xfId="0" applyNumberFormat="1" applyFont="1" applyBorder="1" applyAlignment="1" applyProtection="1">
      <alignment horizontal="center" vertical="distributed"/>
      <protection locked="0" hidden="1"/>
    </xf>
    <xf numFmtId="3" fontId="1" fillId="0" borderId="22" xfId="0" applyNumberFormat="1" applyFont="1" applyBorder="1" applyAlignment="1" applyProtection="1">
      <alignment horizontal="center" vertical="distributed"/>
      <protection locked="0" hidden="1"/>
    </xf>
    <xf numFmtId="0" fontId="1" fillId="5" borderId="10" xfId="0" applyFont="1" applyFill="1" applyBorder="1" applyAlignment="1" applyProtection="1">
      <alignment horizontal="center" vertical="distributed"/>
      <protection hidden="1"/>
    </xf>
    <xf numFmtId="0" fontId="1" fillId="5" borderId="29" xfId="0" applyFont="1" applyFill="1" applyBorder="1" applyAlignment="1" applyProtection="1">
      <alignment horizontal="center" vertical="distributed"/>
      <protection hidden="1"/>
    </xf>
    <xf numFmtId="0" fontId="1" fillId="3" borderId="10" xfId="0" applyFont="1" applyFill="1" applyBorder="1" applyAlignment="1">
      <alignment horizontal="center" vertical="distributed"/>
    </xf>
    <xf numFmtId="0" fontId="1" fillId="3" borderId="11" xfId="0" applyFont="1" applyFill="1" applyBorder="1" applyAlignment="1">
      <alignment horizontal="center" vertical="distributed"/>
    </xf>
    <xf numFmtId="3" fontId="1" fillId="0" borderId="12" xfId="0" applyNumberFormat="1" applyFont="1" applyBorder="1" applyAlignment="1">
      <alignment horizontal="center" vertical="distributed"/>
    </xf>
    <xf numFmtId="3" fontId="1" fillId="0" borderId="13" xfId="0" applyNumberFormat="1" applyFont="1" applyBorder="1" applyAlignment="1">
      <alignment horizontal="center" vertical="distributed"/>
    </xf>
    <xf numFmtId="3" fontId="1" fillId="0" borderId="5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0" fontId="1" fillId="5" borderId="8" xfId="0" applyFont="1" applyFill="1" applyBorder="1" applyAlignment="1" applyProtection="1">
      <alignment horizontal="left" vertical="distributed"/>
      <protection hidden="1"/>
    </xf>
    <xf numFmtId="0" fontId="1" fillId="5" borderId="5" xfId="0" applyFont="1" applyFill="1" applyBorder="1" applyAlignment="1" applyProtection="1">
      <alignment horizontal="left" vertical="distributed"/>
      <protection hidden="1"/>
    </xf>
    <xf numFmtId="3" fontId="1" fillId="0" borderId="4" xfId="0" applyNumberFormat="1" applyFont="1" applyBorder="1" applyAlignment="1" applyProtection="1">
      <alignment horizontal="center" vertical="distributed"/>
      <protection locked="0" hidden="1"/>
    </xf>
    <xf numFmtId="3" fontId="1" fillId="0" borderId="6" xfId="0" applyNumberFormat="1" applyFont="1" applyBorder="1" applyAlignment="1" applyProtection="1">
      <alignment horizontal="center" vertical="distributed"/>
      <protection locked="0" hidden="1"/>
    </xf>
    <xf numFmtId="0" fontId="1" fillId="3" borderId="12" xfId="0" applyFont="1" applyFill="1" applyBorder="1" applyAlignment="1">
      <alignment horizontal="center" vertical="distributed"/>
    </xf>
    <xf numFmtId="0" fontId="1" fillId="3" borderId="13" xfId="0" applyFont="1" applyFill="1" applyBorder="1" applyAlignment="1">
      <alignment horizontal="center" vertical="distributed"/>
    </xf>
    <xf numFmtId="3" fontId="0" fillId="0" borderId="12" xfId="0" applyNumberFormat="1" applyBorder="1" applyAlignment="1">
      <alignment horizontal="center" vertical="distributed"/>
    </xf>
    <xf numFmtId="3" fontId="0" fillId="0" borderId="13" xfId="0" applyNumberFormat="1" applyBorder="1" applyAlignment="1">
      <alignment horizontal="center" vertical="distributed"/>
    </xf>
    <xf numFmtId="0" fontId="2" fillId="0" borderId="7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0" borderId="9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allidoporadenstvi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175847</xdr:rowOff>
    </xdr:from>
    <xdr:to>
      <xdr:col>3</xdr:col>
      <xdr:colOff>146539</xdr:colOff>
      <xdr:row>12</xdr:row>
      <xdr:rowOff>21982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B19813-8AC7-769F-09DC-3CDDA774D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58" y="703385"/>
          <a:ext cx="1773116" cy="1773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llidoporadenstvi.cz/" TargetMode="External"/><Relationship Id="rId1" Type="http://schemas.openxmlformats.org/officeDocument/2006/relationships/hyperlink" Target="http://www.callidoreality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BG1048576"/>
  <sheetViews>
    <sheetView tabSelected="1" zoomScale="130" zoomScaleNormal="130" workbookViewId="0">
      <selection activeCell="A11" sqref="A11"/>
    </sheetView>
  </sheetViews>
  <sheetFormatPr defaultColWidth="0" defaultRowHeight="15" zeroHeight="1" x14ac:dyDescent="0.25"/>
  <cols>
    <col min="1" max="1" width="4.7109375" style="61" customWidth="1"/>
    <col min="2" max="7" width="12.140625" style="46" customWidth="1"/>
    <col min="8" max="8" width="4.7109375" style="46" customWidth="1"/>
    <col min="9" max="9" width="6.7109375" style="46" customWidth="1"/>
    <col min="10" max="15" width="12.140625" style="20" customWidth="1"/>
    <col min="16" max="16" width="12.140625" style="46" customWidth="1"/>
    <col min="17" max="17" width="4.7109375" style="46" customWidth="1"/>
    <col min="18" max="19" width="4.7109375" customWidth="1"/>
    <col min="20" max="24" width="12.7109375" customWidth="1"/>
    <col min="25" max="25" width="9.140625" customWidth="1"/>
    <col min="26" max="26" width="6.7109375" customWidth="1"/>
    <col min="27" max="30" width="12.140625" customWidth="1"/>
    <col min="31" max="31" width="9.140625" customWidth="1"/>
    <col min="32" max="32" width="12.140625" customWidth="1"/>
    <col min="33" max="33" width="9.140625" customWidth="1"/>
    <col min="34" max="56" width="9.140625" hidden="1" customWidth="1"/>
    <col min="57" max="58" width="12.7109375" hidden="1" customWidth="1"/>
    <col min="59" max="59" width="11.7109375" hidden="1" customWidth="1"/>
    <col min="60" max="16384" width="9.140625" hidden="1"/>
  </cols>
  <sheetData>
    <row r="1" spans="1:59" x14ac:dyDescent="0.25">
      <c r="A1" s="5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59" ht="26.25" x14ac:dyDescent="0.4">
      <c r="A2" s="56"/>
      <c r="B2" s="30" t="s">
        <v>31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4" t="s">
        <v>49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25" t="s">
        <v>11</v>
      </c>
      <c r="AK2" s="25">
        <f>12*V5</f>
        <v>240</v>
      </c>
      <c r="AL2" s="25"/>
      <c r="AM2" s="25"/>
      <c r="AN2" s="25"/>
      <c r="AO2" s="25"/>
      <c r="AP2" s="25"/>
      <c r="AQ2" s="25"/>
      <c r="AR2" s="25"/>
      <c r="AS2" s="25"/>
      <c r="AT2" s="25"/>
    </row>
    <row r="3" spans="1:59" ht="15" customHeight="1" thickBot="1" x14ac:dyDescent="0.3">
      <c r="A3" s="5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J3" s="25" t="s">
        <v>10</v>
      </c>
      <c r="AK3" s="25">
        <f>1/(1+V7)</f>
        <v>0.99817002162701707</v>
      </c>
      <c r="AL3" s="25"/>
      <c r="AM3" s="25"/>
      <c r="AN3" s="25"/>
      <c r="AO3" s="25"/>
      <c r="AP3" s="25"/>
      <c r="AQ3" s="25"/>
      <c r="AR3" s="25"/>
      <c r="AS3" s="25"/>
      <c r="AT3" s="25"/>
    </row>
    <row r="4" spans="1:59" ht="15" customHeight="1" x14ac:dyDescent="0.25">
      <c r="A4" s="56"/>
      <c r="B4" s="29"/>
      <c r="C4" s="29"/>
      <c r="D4" s="29"/>
      <c r="E4" s="82" t="s">
        <v>32</v>
      </c>
      <c r="F4" s="83"/>
      <c r="G4" s="31">
        <v>4000000</v>
      </c>
      <c r="H4" s="29"/>
      <c r="I4" s="64" t="s">
        <v>44</v>
      </c>
      <c r="J4" s="65"/>
      <c r="K4" s="72">
        <v>0.01</v>
      </c>
      <c r="L4" s="29"/>
      <c r="M4" s="64" t="s">
        <v>46</v>
      </c>
      <c r="N4" s="65"/>
      <c r="O4" s="105">
        <f>G8*0.7*0.15</f>
        <v>1260</v>
      </c>
      <c r="P4" s="107" t="s">
        <v>47</v>
      </c>
      <c r="Q4" s="29"/>
      <c r="R4" s="2"/>
      <c r="S4" s="99" t="s">
        <v>0</v>
      </c>
      <c r="T4" s="100"/>
      <c r="U4" s="100"/>
      <c r="V4" s="90">
        <f>G5</f>
        <v>2000000</v>
      </c>
      <c r="W4" s="91"/>
      <c r="X4" s="2"/>
      <c r="Y4" s="2"/>
      <c r="Z4" s="2"/>
      <c r="AA4" s="2"/>
      <c r="AB4" s="2"/>
      <c r="AC4" s="2"/>
      <c r="AD4" s="2"/>
      <c r="AE4" s="2"/>
      <c r="AF4" s="2"/>
      <c r="AG4" s="2"/>
      <c r="AJ4" s="25" t="s">
        <v>12</v>
      </c>
      <c r="AK4" s="25">
        <f>POWER(AK3,AK2)</f>
        <v>0.64429591765386718</v>
      </c>
      <c r="AL4" s="25"/>
      <c r="AM4" s="25"/>
      <c r="AN4" s="25"/>
      <c r="AO4" s="25"/>
      <c r="AP4" s="25"/>
      <c r="AQ4" s="25"/>
      <c r="AR4" s="25"/>
      <c r="AS4" s="25"/>
      <c r="AT4" s="25"/>
    </row>
    <row r="5" spans="1:59" ht="15" customHeight="1" x14ac:dyDescent="0.25">
      <c r="A5" s="56"/>
      <c r="B5" s="29"/>
      <c r="C5" s="29"/>
      <c r="D5" s="29"/>
      <c r="E5" s="84" t="s">
        <v>42</v>
      </c>
      <c r="F5" s="85"/>
      <c r="G5" s="32">
        <v>2000000</v>
      </c>
      <c r="H5" s="29"/>
      <c r="I5" s="66"/>
      <c r="J5" s="67"/>
      <c r="K5" s="73"/>
      <c r="L5" s="29"/>
      <c r="M5" s="66"/>
      <c r="N5" s="67"/>
      <c r="O5" s="106"/>
      <c r="P5" s="108"/>
      <c r="Q5" s="29"/>
      <c r="R5" s="2"/>
      <c r="S5" s="101" t="s">
        <v>3</v>
      </c>
      <c r="T5" s="102"/>
      <c r="U5" s="102"/>
      <c r="V5" s="92">
        <f>G6</f>
        <v>20</v>
      </c>
      <c r="W5" s="93"/>
      <c r="X5" s="2"/>
      <c r="Y5" s="2"/>
      <c r="Z5" s="2"/>
      <c r="AA5" s="2"/>
      <c r="AB5" s="2"/>
      <c r="AC5" s="2"/>
      <c r="AD5" s="2"/>
      <c r="AE5" s="2"/>
      <c r="AF5" s="2"/>
      <c r="AG5" s="2"/>
      <c r="AJ5" s="25" t="s">
        <v>13</v>
      </c>
      <c r="AK5" s="25">
        <f>1-AK4</f>
        <v>0.35570408234613282</v>
      </c>
      <c r="AL5" s="25"/>
      <c r="AM5" s="25"/>
      <c r="AN5" s="25"/>
      <c r="AO5" s="25"/>
      <c r="AP5" s="25"/>
      <c r="AQ5" s="25"/>
      <c r="AR5" s="25"/>
      <c r="AS5" s="25"/>
      <c r="AT5" s="25"/>
    </row>
    <row r="6" spans="1:59" ht="15" customHeight="1" x14ac:dyDescent="0.25">
      <c r="A6" s="56"/>
      <c r="B6" s="29"/>
      <c r="C6" s="29"/>
      <c r="D6" s="29"/>
      <c r="E6" s="84" t="s">
        <v>3</v>
      </c>
      <c r="F6" s="85"/>
      <c r="G6" s="33">
        <v>20</v>
      </c>
      <c r="H6" s="29"/>
      <c r="I6" s="66"/>
      <c r="J6" s="67"/>
      <c r="K6" s="73"/>
      <c r="L6" s="29"/>
      <c r="M6" s="66"/>
      <c r="N6" s="67"/>
      <c r="O6" s="106"/>
      <c r="P6" s="108"/>
      <c r="Q6" s="29"/>
      <c r="R6" s="2"/>
      <c r="S6" s="101" t="s">
        <v>1</v>
      </c>
      <c r="T6" s="102"/>
      <c r="U6" s="102"/>
      <c r="V6" s="94">
        <f>G7</f>
        <v>2.1999999999999999E-2</v>
      </c>
      <c r="W6" s="95"/>
      <c r="X6" s="2"/>
      <c r="Y6" s="2"/>
      <c r="Z6" s="2"/>
      <c r="AA6" s="2"/>
      <c r="AB6" s="2"/>
      <c r="AC6" s="2"/>
      <c r="AD6" s="2"/>
      <c r="AE6" s="2"/>
      <c r="AF6" s="2"/>
      <c r="AG6" s="2"/>
      <c r="AJ6" s="25" t="s">
        <v>14</v>
      </c>
      <c r="AK6" s="25">
        <f>AK5/V7</f>
        <v>194.02040855243609</v>
      </c>
      <c r="AL6" s="25"/>
      <c r="AM6" s="25"/>
      <c r="AN6" s="25"/>
      <c r="AO6" s="25"/>
      <c r="AP6" s="25"/>
      <c r="AQ6" s="25"/>
      <c r="AR6" s="25"/>
      <c r="AS6" s="25"/>
      <c r="AT6" s="25"/>
    </row>
    <row r="7" spans="1:59" ht="15" customHeight="1" x14ac:dyDescent="0.25">
      <c r="A7" s="56"/>
      <c r="B7" s="29"/>
      <c r="C7" s="29"/>
      <c r="D7" s="29"/>
      <c r="E7" s="84" t="s">
        <v>40</v>
      </c>
      <c r="F7" s="85"/>
      <c r="G7" s="34">
        <v>2.1999999999999999E-2</v>
      </c>
      <c r="H7" s="29"/>
      <c r="I7" s="68" t="s">
        <v>43</v>
      </c>
      <c r="J7" s="69"/>
      <c r="K7" s="73">
        <v>1.4999999999999999E-2</v>
      </c>
      <c r="L7" s="29"/>
      <c r="M7" s="66" t="s">
        <v>45</v>
      </c>
      <c r="N7" s="67"/>
      <c r="O7" s="106">
        <v>1400</v>
      </c>
      <c r="P7" s="88" t="s">
        <v>52</v>
      </c>
      <c r="Q7" s="29"/>
      <c r="R7" s="2"/>
      <c r="S7" s="101" t="s">
        <v>2</v>
      </c>
      <c r="T7" s="102"/>
      <c r="U7" s="102"/>
      <c r="V7" s="96">
        <f>V6/12</f>
        <v>1.8333333333333333E-3</v>
      </c>
      <c r="W7" s="97"/>
      <c r="X7" s="2"/>
      <c r="Y7" s="2"/>
      <c r="Z7" s="2"/>
      <c r="AA7" s="2"/>
      <c r="AB7" s="2"/>
      <c r="AC7" s="2"/>
      <c r="AD7" s="2"/>
      <c r="AE7" s="2"/>
      <c r="AF7" s="2"/>
      <c r="AG7" s="2"/>
      <c r="AJ7" s="25" t="s">
        <v>15</v>
      </c>
      <c r="AK7" s="25">
        <f>V4/AK6</f>
        <v>10308.193941667114</v>
      </c>
      <c r="AL7" s="25"/>
      <c r="AM7" s="25"/>
      <c r="AN7" s="25"/>
      <c r="AO7" s="25"/>
      <c r="AP7" s="25"/>
      <c r="AQ7" s="25"/>
      <c r="AR7" s="25"/>
      <c r="AS7" s="25"/>
      <c r="AT7" s="25"/>
    </row>
    <row r="8" spans="1:59" ht="15.75" customHeight="1" thickBot="1" x14ac:dyDescent="0.3">
      <c r="A8" s="56"/>
      <c r="B8" s="29"/>
      <c r="C8" s="29"/>
      <c r="D8" s="29"/>
      <c r="E8" s="86" t="s">
        <v>48</v>
      </c>
      <c r="F8" s="87"/>
      <c r="G8" s="35">
        <v>12000</v>
      </c>
      <c r="H8" s="29"/>
      <c r="I8" s="68"/>
      <c r="J8" s="69"/>
      <c r="K8" s="73"/>
      <c r="L8" s="29"/>
      <c r="M8" s="66"/>
      <c r="N8" s="67"/>
      <c r="O8" s="106"/>
      <c r="P8" s="88"/>
      <c r="Q8" s="29"/>
      <c r="R8" s="2"/>
      <c r="S8" s="103" t="s">
        <v>15</v>
      </c>
      <c r="T8" s="104"/>
      <c r="U8" s="104"/>
      <c r="V8" s="113">
        <f>IF(AL9=2,AM16,AN16)</f>
        <v>10308.193941667114</v>
      </c>
      <c r="W8" s="114"/>
      <c r="X8" s="2"/>
      <c r="Y8" s="2"/>
      <c r="Z8" s="2"/>
      <c r="AA8" s="2"/>
      <c r="AB8" s="2"/>
      <c r="AC8" s="2"/>
      <c r="AD8" s="2"/>
      <c r="AE8" s="2"/>
      <c r="AF8" s="2"/>
      <c r="AG8" s="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59" ht="15" customHeight="1" thickBot="1" x14ac:dyDescent="0.3">
      <c r="A9" s="56"/>
      <c r="B9" s="29"/>
      <c r="C9" s="29"/>
      <c r="D9" s="29"/>
      <c r="E9" s="29"/>
      <c r="F9" s="29"/>
      <c r="G9" s="29"/>
      <c r="H9" s="29"/>
      <c r="I9" s="70"/>
      <c r="J9" s="71"/>
      <c r="K9" s="98"/>
      <c r="L9" s="29"/>
      <c r="M9" s="66" t="s">
        <v>54</v>
      </c>
      <c r="N9" s="67"/>
      <c r="O9" s="106">
        <f>0.01*G4/12</f>
        <v>3333.3333333333335</v>
      </c>
      <c r="P9" s="88" t="s">
        <v>53</v>
      </c>
      <c r="Q9" s="2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J9" s="25" t="s">
        <v>26</v>
      </c>
      <c r="AK9" s="25"/>
      <c r="AL9" s="25">
        <v>2</v>
      </c>
      <c r="AM9" s="25"/>
      <c r="AN9" s="25"/>
      <c r="AO9" s="25"/>
      <c r="AP9" s="25"/>
      <c r="AQ9" s="25"/>
      <c r="AR9" s="25"/>
      <c r="AS9" s="25"/>
      <c r="AT9" s="25"/>
    </row>
    <row r="10" spans="1:59" ht="15.75" customHeight="1" thickBot="1" x14ac:dyDescent="0.3">
      <c r="A10" s="56"/>
      <c r="B10" s="29"/>
      <c r="C10" s="29"/>
      <c r="D10" s="29"/>
      <c r="E10" s="36" t="s">
        <v>41</v>
      </c>
      <c r="F10" s="29"/>
      <c r="G10" s="29"/>
      <c r="H10" s="29"/>
      <c r="I10" s="29"/>
      <c r="J10" s="29"/>
      <c r="K10" s="29"/>
      <c r="L10" s="29"/>
      <c r="M10" s="66"/>
      <c r="N10" s="67"/>
      <c r="O10" s="106"/>
      <c r="P10" s="89"/>
      <c r="Q10" s="2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5" t="s">
        <v>27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59" ht="15" customHeight="1" x14ac:dyDescent="0.25">
      <c r="A11" s="56"/>
      <c r="B11" s="29"/>
      <c r="C11" s="29"/>
      <c r="D11" s="29"/>
      <c r="E11" s="75" t="s">
        <v>62</v>
      </c>
      <c r="F11" s="76"/>
      <c r="G11" s="77"/>
      <c r="H11" s="29"/>
      <c r="I11" s="29"/>
      <c r="J11" s="29"/>
      <c r="K11" s="29"/>
      <c r="L11" s="29"/>
      <c r="M11" s="66" t="s">
        <v>33</v>
      </c>
      <c r="N11" s="67"/>
      <c r="O11" s="117">
        <f>G8-O4-O7-O9</f>
        <v>6006.6666666666661</v>
      </c>
      <c r="P11" s="29"/>
      <c r="Q11" s="2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59" ht="15.75" thickBot="1" x14ac:dyDescent="0.3">
      <c r="A12" s="56"/>
      <c r="B12" s="29"/>
      <c r="C12" s="29"/>
      <c r="D12" s="29"/>
      <c r="E12" s="78" t="s">
        <v>63</v>
      </c>
      <c r="F12" s="79"/>
      <c r="G12" s="80"/>
      <c r="H12" s="29"/>
      <c r="I12" s="29"/>
      <c r="J12" s="29"/>
      <c r="K12" s="29"/>
      <c r="L12" s="29"/>
      <c r="M12" s="115"/>
      <c r="N12" s="116"/>
      <c r="O12" s="118"/>
      <c r="P12" s="29"/>
      <c r="Q12" s="2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59" ht="15.75" thickBot="1" x14ac:dyDescent="0.3">
      <c r="A13" s="5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"/>
      <c r="S13" s="2"/>
      <c r="T13" s="2"/>
      <c r="U13" s="2"/>
      <c r="V13" s="2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59" s="52" customFormat="1" ht="60" customHeight="1" thickBot="1" x14ac:dyDescent="0.3">
      <c r="A14" s="57"/>
      <c r="B14" s="37" t="s">
        <v>55</v>
      </c>
      <c r="C14" s="37" t="s">
        <v>56</v>
      </c>
      <c r="D14" s="37" t="s">
        <v>57</v>
      </c>
      <c r="E14" s="37" t="s">
        <v>58</v>
      </c>
      <c r="F14" s="37" t="s">
        <v>59</v>
      </c>
      <c r="G14" s="37" t="s">
        <v>60</v>
      </c>
      <c r="H14" s="49"/>
      <c r="I14" s="38" t="s">
        <v>9</v>
      </c>
      <c r="J14" s="38" t="s">
        <v>34</v>
      </c>
      <c r="K14" s="38" t="s">
        <v>38</v>
      </c>
      <c r="L14" s="38" t="s">
        <v>35</v>
      </c>
      <c r="M14" s="38" t="s">
        <v>36</v>
      </c>
      <c r="N14" s="38" t="s">
        <v>5</v>
      </c>
      <c r="O14" s="38" t="s">
        <v>37</v>
      </c>
      <c r="P14" s="49"/>
      <c r="Q14" s="49"/>
      <c r="R14" s="50"/>
      <c r="S14" s="48" t="s">
        <v>4</v>
      </c>
      <c r="T14" s="48" t="s">
        <v>5</v>
      </c>
      <c r="U14" s="48" t="s">
        <v>6</v>
      </c>
      <c r="V14" s="48" t="s">
        <v>7</v>
      </c>
      <c r="W14" s="48" t="s">
        <v>8</v>
      </c>
      <c r="X14" s="48" t="s">
        <v>18</v>
      </c>
      <c r="Y14" s="50"/>
      <c r="Z14" s="47" t="s">
        <v>9</v>
      </c>
      <c r="AA14" s="47" t="s">
        <v>5</v>
      </c>
      <c r="AB14" s="47" t="s">
        <v>6</v>
      </c>
      <c r="AC14" s="47" t="s">
        <v>7</v>
      </c>
      <c r="AD14" s="47" t="s">
        <v>8</v>
      </c>
      <c r="AE14" s="51"/>
      <c r="AF14" s="47" t="s">
        <v>18</v>
      </c>
      <c r="AG14" s="50"/>
      <c r="AJ14" s="53" t="s">
        <v>18</v>
      </c>
      <c r="AK14" s="53" t="s">
        <v>22</v>
      </c>
      <c r="AL14" s="54"/>
      <c r="AM14" s="54" t="s">
        <v>28</v>
      </c>
      <c r="AN14" s="54"/>
      <c r="AO14" s="54"/>
      <c r="AP14" s="54"/>
      <c r="AQ14" s="54"/>
      <c r="AR14" s="54"/>
      <c r="AS14" s="54"/>
      <c r="AT14" s="54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1:59" x14ac:dyDescent="0.25">
      <c r="A15" s="5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"/>
      <c r="S15" s="5">
        <v>1</v>
      </c>
      <c r="T15" s="1">
        <f>AA27</f>
        <v>1919493.1165416804</v>
      </c>
      <c r="U15" s="1">
        <f>AN27</f>
        <v>10308.193941667119</v>
      </c>
      <c r="V15" s="1">
        <f>AC27</f>
        <v>3531.4946623385163</v>
      </c>
      <c r="W15" s="1">
        <f>AD27</f>
        <v>6776.6992793286008</v>
      </c>
      <c r="X15" s="6">
        <f>SUM(AF16:AF27)</f>
        <v>0</v>
      </c>
      <c r="Y15" s="2"/>
      <c r="Z15" s="10">
        <v>0</v>
      </c>
      <c r="AA15" s="11">
        <f>$V$4</f>
        <v>2000000</v>
      </c>
      <c r="AB15" s="2"/>
      <c r="AC15" s="2"/>
      <c r="AD15" s="2"/>
      <c r="AE15" s="2"/>
      <c r="AF15" s="2"/>
      <c r="AG15" s="2"/>
      <c r="AJ15" s="25">
        <f t="shared" ref="AJ15:AJ78" si="0">IF(AF15="",0,MIN(AF15,AA14))</f>
        <v>0</v>
      </c>
      <c r="AK15" s="25">
        <f t="shared" ref="AK15:AK78" si="1">IF(AA15=0,AC15,0)</f>
        <v>0</v>
      </c>
      <c r="AL15" s="25"/>
      <c r="AM15" s="25"/>
      <c r="AN15" s="25"/>
      <c r="AO15" s="25"/>
      <c r="AP15" s="25"/>
      <c r="AQ15" s="25" t="s">
        <v>29</v>
      </c>
      <c r="AR15" s="25" t="s">
        <v>10</v>
      </c>
      <c r="AS15" s="25" t="s">
        <v>12</v>
      </c>
      <c r="AT15" s="25" t="s">
        <v>30</v>
      </c>
      <c r="AW15" s="1"/>
      <c r="BF15" s="1"/>
      <c r="BG15" s="1"/>
    </row>
    <row r="16" spans="1:59" x14ac:dyDescent="0.25">
      <c r="A16" s="56"/>
      <c r="B16" s="39" t="s">
        <v>50</v>
      </c>
      <c r="C16" s="39" t="s">
        <v>50</v>
      </c>
      <c r="D16" s="39" t="s">
        <v>50</v>
      </c>
      <c r="E16" s="39" t="s">
        <v>50</v>
      </c>
      <c r="F16" s="39" t="s">
        <v>50</v>
      </c>
      <c r="G16" s="39" t="s">
        <v>50</v>
      </c>
      <c r="H16" s="29"/>
      <c r="I16" s="62">
        <f>I15+1</f>
        <v>1</v>
      </c>
      <c r="J16" s="17">
        <f>$G$8</f>
        <v>12000</v>
      </c>
      <c r="K16" s="17">
        <f>J16-$O$4-$O$7-$O$9</f>
        <v>6006.6666666666661</v>
      </c>
      <c r="L16" s="17">
        <f>$AB16</f>
        <v>10308.193941667114</v>
      </c>
      <c r="M16" s="17">
        <f t="shared" ref="M16:M79" si="2">K16-L16</f>
        <v>-4301.5272750004478</v>
      </c>
      <c r="N16" s="17">
        <f>$AA16</f>
        <v>1993358.4727249995</v>
      </c>
      <c r="O16" s="18">
        <f>$G$4</f>
        <v>4000000</v>
      </c>
      <c r="P16" s="29"/>
      <c r="Q16" s="29"/>
      <c r="R16" s="2"/>
      <c r="S16" s="5">
        <f>1+S15</f>
        <v>2</v>
      </c>
      <c r="T16" s="1">
        <f>AA39</f>
        <v>1837197.1129464342</v>
      </c>
      <c r="U16" s="1">
        <f>AN39</f>
        <v>10308.193941667125</v>
      </c>
      <c r="V16" s="1">
        <f>AC39</f>
        <v>3380.8947555762961</v>
      </c>
      <c r="W16" s="1">
        <f>AD39</f>
        <v>6927.2991860908287</v>
      </c>
      <c r="X16" s="6">
        <f>SUM(AF28:AF39)</f>
        <v>0</v>
      </c>
      <c r="Y16" s="2"/>
      <c r="Z16" s="16">
        <v>1</v>
      </c>
      <c r="AA16" s="17">
        <f t="shared" ref="AA16:AA79" si="3">MAX(AA15*(1+$V$7)-AB16-AJ16,0)</f>
        <v>1993358.4727249995</v>
      </c>
      <c r="AB16" s="17">
        <f>IF($AL$9=2,AM16,AN16)</f>
        <v>10308.193941667114</v>
      </c>
      <c r="AC16" s="17">
        <f t="shared" ref="AC16:AC79" si="4">AA15*$V$7</f>
        <v>3666.6666666666665</v>
      </c>
      <c r="AD16" s="18">
        <f t="shared" ref="AD16:AD79" si="5">IF(AB16&gt;AC16,AB16-AC16,0)</f>
        <v>6641.5272750004478</v>
      </c>
      <c r="AE16" s="2"/>
      <c r="AF16" s="12"/>
      <c r="AG16" s="2"/>
      <c r="AJ16" s="25">
        <f>IF(AF16="",0,MIN(AF16,AA15))</f>
        <v>0</v>
      </c>
      <c r="AK16" s="25">
        <f>IF(AA16=0,AC16,0)</f>
        <v>0</v>
      </c>
      <c r="AL16" s="25"/>
      <c r="AM16" s="26">
        <f>IF($AT16&gt;0,IF((AA15-AJ16)&gt;AA15/$AT16,AA15/$AT16,IF(AND((AA15-AJ16)&lt;AA15/$AT16,(AA15-AJ16)&gt;0),(AA15-AJ16)+AC16,0)),0)</f>
        <v>10308.193941667114</v>
      </c>
      <c r="AN16" s="27">
        <f>AK7</f>
        <v>10308.193941667114</v>
      </c>
      <c r="AO16" s="25"/>
      <c r="AP16" s="25"/>
      <c r="AQ16" s="25">
        <f>12*V5</f>
        <v>240</v>
      </c>
      <c r="AR16" s="25">
        <f t="shared" ref="AR16:AR79" si="6">1/(1+$V$7)</f>
        <v>0.99817002162701707</v>
      </c>
      <c r="AS16" s="25">
        <f>POWER(AR16,AQ16)</f>
        <v>0.64429591765386718</v>
      </c>
      <c r="AT16" s="25">
        <f t="shared" ref="AT16:AT79" si="7">(1-AS16)/$V$7</f>
        <v>194.02040855243609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8"/>
    </row>
    <row r="17" spans="1:59" ht="15" customHeight="1" x14ac:dyDescent="0.25">
      <c r="A17" s="56"/>
      <c r="B17" s="81">
        <f>IRR(B22:B32,0.03)</f>
        <v>3.7314857369570298E-2</v>
      </c>
      <c r="C17" s="81">
        <f>IRR(C22:C43,0.03)</f>
        <v>3.5403334839801293E-2</v>
      </c>
      <c r="D17" s="81">
        <f>IRR(D22:D52,0.03)</f>
        <v>3.3937863624835751E-2</v>
      </c>
      <c r="E17" s="81">
        <f>IRR(E22:E62,0.03)</f>
        <v>3.2805018664468388E-2</v>
      </c>
      <c r="F17" s="81">
        <f>IRR(F22:F72,0.03)</f>
        <v>3.2321721318505414E-2</v>
      </c>
      <c r="G17" s="81">
        <f>IRR(G22:G82,0.03)</f>
        <v>3.1927506530169181E-2</v>
      </c>
      <c r="H17" s="29"/>
      <c r="I17" s="59">
        <f>I16+1</f>
        <v>2</v>
      </c>
      <c r="J17" s="20">
        <f>J16</f>
        <v>12000</v>
      </c>
      <c r="K17" s="20">
        <f t="shared" ref="K17:K33" si="8">J17-$O$4-$O$7-$O$9</f>
        <v>6006.6666666666661</v>
      </c>
      <c r="L17" s="20">
        <f>$AB17</f>
        <v>10308.19394166711</v>
      </c>
      <c r="M17" s="20">
        <f t="shared" si="2"/>
        <v>-4301.5272750004442</v>
      </c>
      <c r="N17" s="20">
        <f>$AA17</f>
        <v>1986704.7693166616</v>
      </c>
      <c r="O17" s="21">
        <f>O16</f>
        <v>4000000</v>
      </c>
      <c r="P17" s="29"/>
      <c r="Q17" s="29"/>
      <c r="R17" s="2"/>
      <c r="S17" s="5">
        <f t="shared" ref="S17:S44" si="9">1+S16</f>
        <v>3</v>
      </c>
      <c r="T17" s="1">
        <f>AA51</f>
        <v>1753072.2292493139</v>
      </c>
      <c r="U17" s="1">
        <f>AN51</f>
        <v>10308.19394166713</v>
      </c>
      <c r="V17" s="1">
        <f>AC51</f>
        <v>3226.9480377808673</v>
      </c>
      <c r="W17" s="1">
        <f>AD51</f>
        <v>7081.2459038862617</v>
      </c>
      <c r="X17" s="6">
        <f>SUM(AF40:AF51)</f>
        <v>0</v>
      </c>
      <c r="Y17" s="2"/>
      <c r="Z17" s="19">
        <f>Z16+1</f>
        <v>2</v>
      </c>
      <c r="AA17" s="20">
        <f t="shared" si="3"/>
        <v>1986704.7693166616</v>
      </c>
      <c r="AB17" s="20">
        <f t="shared" ref="AB17:AB80" si="10">IF($AL$9=2,AM17,AN17)</f>
        <v>10308.19394166711</v>
      </c>
      <c r="AC17" s="20">
        <f t="shared" si="4"/>
        <v>3654.4905333291658</v>
      </c>
      <c r="AD17" s="21">
        <f t="shared" si="5"/>
        <v>6653.703408337944</v>
      </c>
      <c r="AE17" s="15"/>
      <c r="AF17" s="13"/>
      <c r="AG17" s="2"/>
      <c r="AJ17" s="25">
        <f t="shared" si="0"/>
        <v>0</v>
      </c>
      <c r="AK17" s="25">
        <f t="shared" si="1"/>
        <v>0</v>
      </c>
      <c r="AL17" s="25"/>
      <c r="AM17" s="26">
        <f>IF($AT17&gt;0,IF((AA16-AJ17)&gt;AA16/$AT17,AA16/$AT17,IF(AND((AA16-AJ17)&lt;AA16/$AT17,(AA16-AJ17)&gt;0),(AA16-AJ17)+AC17,0)),0)</f>
        <v>10308.19394166711</v>
      </c>
      <c r="AN17" s="26">
        <f t="shared" ref="AN17:AN80" si="11">IF((AA16-AJ17+AC17)&gt;0,IF((AA16-AJ17+AC17)&gt;AB16,AB16,IF((AA16-AJ17+AC17)&lt;AB16,AA16-AJ17+AC17,0)),0)</f>
        <v>10308.193941667114</v>
      </c>
      <c r="AO17" s="25"/>
      <c r="AP17" s="25"/>
      <c r="AQ17" s="25">
        <f>MAX(AQ16-1,0)</f>
        <v>239</v>
      </c>
      <c r="AR17" s="25">
        <f t="shared" si="6"/>
        <v>0.99817002162701707</v>
      </c>
      <c r="AS17" s="25">
        <f>POWER(AR17,AQ17)</f>
        <v>0.64547712683623248</v>
      </c>
      <c r="AT17" s="25">
        <f t="shared" si="7"/>
        <v>193.37611263478229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" customHeight="1" x14ac:dyDescent="0.25">
      <c r="A18" s="56"/>
      <c r="B18" s="81"/>
      <c r="C18" s="81"/>
      <c r="D18" s="81"/>
      <c r="E18" s="81"/>
      <c r="F18" s="81"/>
      <c r="G18" s="81"/>
      <c r="H18" s="29"/>
      <c r="I18" s="59">
        <f t="shared" ref="I18:I81" si="12">I17+1</f>
        <v>3</v>
      </c>
      <c r="J18" s="20">
        <f t="shared" ref="J18:J33" si="13">J17</f>
        <v>12000</v>
      </c>
      <c r="K18" s="20">
        <f t="shared" si="8"/>
        <v>6006.6666666666661</v>
      </c>
      <c r="L18" s="20">
        <f t="shared" ref="L18:L81" si="14">$AB18</f>
        <v>10308.193941667114</v>
      </c>
      <c r="M18" s="20">
        <f t="shared" si="2"/>
        <v>-4301.5272750004478</v>
      </c>
      <c r="N18" s="20">
        <f t="shared" ref="N18:N81" si="15">$AA18</f>
        <v>1980038.867452075</v>
      </c>
      <c r="O18" s="21">
        <f t="shared" ref="O18:O81" si="16">O17</f>
        <v>4000000</v>
      </c>
      <c r="P18" s="29"/>
      <c r="Q18" s="29"/>
      <c r="R18" s="2"/>
      <c r="S18" s="5">
        <f t="shared" si="9"/>
        <v>4</v>
      </c>
      <c r="T18" s="1">
        <f>AA63</f>
        <v>1667077.8218919341</v>
      </c>
      <c r="U18" s="1">
        <f>AN63</f>
        <v>10308.193941667134</v>
      </c>
      <c r="V18" s="1">
        <f>AC63</f>
        <v>3069.5801321193835</v>
      </c>
      <c r="W18" s="1">
        <f>AD63</f>
        <v>7238.6138095477527</v>
      </c>
      <c r="X18" s="6">
        <f>SUM(AF52:AF63)</f>
        <v>0</v>
      </c>
      <c r="Y18" s="2"/>
      <c r="Z18" s="19">
        <f t="shared" ref="Z18:Z81" si="17">Z17+1</f>
        <v>3</v>
      </c>
      <c r="AA18" s="20">
        <f t="shared" si="3"/>
        <v>1980038.867452075</v>
      </c>
      <c r="AB18" s="20">
        <f t="shared" si="10"/>
        <v>10308.193941667114</v>
      </c>
      <c r="AC18" s="20">
        <f t="shared" si="4"/>
        <v>3642.2920770805463</v>
      </c>
      <c r="AD18" s="21">
        <f t="shared" si="5"/>
        <v>6665.9018645865672</v>
      </c>
      <c r="AE18" s="15"/>
      <c r="AF18" s="13"/>
      <c r="AG18" s="2"/>
      <c r="AJ18" s="25">
        <f t="shared" si="0"/>
        <v>0</v>
      </c>
      <c r="AK18" s="25">
        <f t="shared" si="1"/>
        <v>0</v>
      </c>
      <c r="AL18" s="25"/>
      <c r="AM18" s="26">
        <f t="shared" ref="AM18:AM80" si="18">IF($AT18&gt;0,IF((AA17-AJ18)&gt;AA17/$AT18,AA17/$AT18,IF(AND((AA17-AJ18)&lt;AA17/$AT18,(AA17-AJ18)&gt;0),(AA17-AJ18)+AC18,0)),0)</f>
        <v>10308.193941667114</v>
      </c>
      <c r="AN18" s="26">
        <f t="shared" si="11"/>
        <v>10308.19394166711</v>
      </c>
      <c r="AO18" s="25"/>
      <c r="AP18" s="25"/>
      <c r="AQ18" s="25">
        <f t="shared" ref="AQ18:AQ81" si="19">MAX(AQ17-1,0)</f>
        <v>238</v>
      </c>
      <c r="AR18" s="25">
        <f t="shared" si="6"/>
        <v>0.99817002162701707</v>
      </c>
      <c r="AS18" s="25">
        <f t="shared" ref="AS18:AS81" si="20">POWER(AR18,AQ18)</f>
        <v>0.64666050156876564</v>
      </c>
      <c r="AT18" s="25">
        <f t="shared" si="7"/>
        <v>192.730635507946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x14ac:dyDescent="0.25">
      <c r="A19" s="56"/>
      <c r="B19" s="29"/>
      <c r="C19" s="29"/>
      <c r="D19" s="29"/>
      <c r="E19" s="29"/>
      <c r="F19" s="29"/>
      <c r="G19" s="29"/>
      <c r="H19" s="29"/>
      <c r="I19" s="59">
        <f t="shared" si="12"/>
        <v>4</v>
      </c>
      <c r="J19" s="20">
        <f t="shared" si="13"/>
        <v>12000</v>
      </c>
      <c r="K19" s="20">
        <f t="shared" si="8"/>
        <v>6006.6666666666661</v>
      </c>
      <c r="L19" s="20">
        <f t="shared" si="14"/>
        <v>10308.193941667112</v>
      </c>
      <c r="M19" s="20">
        <f t="shared" si="2"/>
        <v>-4301.527275000446</v>
      </c>
      <c r="N19" s="20">
        <f t="shared" si="15"/>
        <v>1973360.7447674032</v>
      </c>
      <c r="O19" s="21">
        <f t="shared" si="16"/>
        <v>4000000</v>
      </c>
      <c r="P19" s="29"/>
      <c r="Q19" s="29"/>
      <c r="R19" s="2"/>
      <c r="S19" s="5">
        <f t="shared" si="9"/>
        <v>5</v>
      </c>
      <c r="T19" s="1">
        <f>AA75</f>
        <v>1579172.3440862021</v>
      </c>
      <c r="U19" s="1">
        <f>AN75</f>
        <v>10308.193941667141</v>
      </c>
      <c r="V19" s="1">
        <f>AC75</f>
        <v>2908.7150088681688</v>
      </c>
      <c r="W19" s="1">
        <f>AD75</f>
        <v>7399.4789327989711</v>
      </c>
      <c r="X19" s="6">
        <f>SUM(AF64:AF75)</f>
        <v>0</v>
      </c>
      <c r="Y19" s="2"/>
      <c r="Z19" s="19">
        <f t="shared" si="17"/>
        <v>4</v>
      </c>
      <c r="AA19" s="20">
        <f t="shared" si="3"/>
        <v>1973360.7447674032</v>
      </c>
      <c r="AB19" s="20">
        <f t="shared" si="10"/>
        <v>10308.193941667112</v>
      </c>
      <c r="AC19" s="20">
        <f t="shared" si="4"/>
        <v>3630.0712569954708</v>
      </c>
      <c r="AD19" s="21">
        <f t="shared" si="5"/>
        <v>6678.1226846716418</v>
      </c>
      <c r="AE19" s="15"/>
      <c r="AF19" s="13"/>
      <c r="AG19" s="2"/>
      <c r="AJ19" s="25">
        <f t="shared" si="0"/>
        <v>0</v>
      </c>
      <c r="AK19" s="25">
        <f t="shared" si="1"/>
        <v>0</v>
      </c>
      <c r="AL19" s="25"/>
      <c r="AM19" s="26">
        <f t="shared" si="18"/>
        <v>10308.193941667112</v>
      </c>
      <c r="AN19" s="26">
        <f t="shared" si="11"/>
        <v>10308.193941667114</v>
      </c>
      <c r="AO19" s="25"/>
      <c r="AP19" s="25"/>
      <c r="AQ19" s="25">
        <f t="shared" si="19"/>
        <v>237</v>
      </c>
      <c r="AR19" s="25">
        <f t="shared" si="6"/>
        <v>0.99817002162701707</v>
      </c>
      <c r="AS19" s="25">
        <f t="shared" si="20"/>
        <v>0.64784604582164174</v>
      </c>
      <c r="AT19" s="25">
        <f t="shared" si="7"/>
        <v>192.08397500637724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8"/>
    </row>
    <row r="20" spans="1:59" ht="15" customHeight="1" x14ac:dyDescent="0.25">
      <c r="A20" s="74" t="s">
        <v>4</v>
      </c>
      <c r="B20" s="74" t="s">
        <v>51</v>
      </c>
      <c r="C20" s="74" t="s">
        <v>51</v>
      </c>
      <c r="D20" s="74" t="s">
        <v>51</v>
      </c>
      <c r="E20" s="74" t="s">
        <v>51</v>
      </c>
      <c r="F20" s="74" t="s">
        <v>51</v>
      </c>
      <c r="G20" s="74" t="s">
        <v>51</v>
      </c>
      <c r="H20" s="29"/>
      <c r="I20" s="59">
        <f t="shared" si="12"/>
        <v>5</v>
      </c>
      <c r="J20" s="20">
        <f t="shared" si="13"/>
        <v>12000</v>
      </c>
      <c r="K20" s="20">
        <f t="shared" si="8"/>
        <v>6006.6666666666661</v>
      </c>
      <c r="L20" s="20">
        <f t="shared" si="14"/>
        <v>10308.193941667114</v>
      </c>
      <c r="M20" s="20">
        <f t="shared" si="2"/>
        <v>-4301.5272750004478</v>
      </c>
      <c r="N20" s="20">
        <f t="shared" si="15"/>
        <v>1966670.3788578096</v>
      </c>
      <c r="O20" s="21">
        <f t="shared" si="16"/>
        <v>4000000</v>
      </c>
      <c r="P20" s="29"/>
      <c r="Q20" s="29"/>
      <c r="R20" s="2"/>
      <c r="S20" s="5">
        <f t="shared" si="9"/>
        <v>6</v>
      </c>
      <c r="T20" s="1">
        <f>AA87</f>
        <v>1489313.3257416699</v>
      </c>
      <c r="U20" s="1">
        <f>AN87</f>
        <v>10308.19394166715</v>
      </c>
      <c r="V20" s="1">
        <f>AC87</f>
        <v>2744.274948680204</v>
      </c>
      <c r="W20" s="1">
        <f>AD87</f>
        <v>7563.9189929869444</v>
      </c>
      <c r="X20" s="6">
        <f>SUM(AF76:AF87)</f>
        <v>0</v>
      </c>
      <c r="Y20" s="2"/>
      <c r="Z20" s="19">
        <f t="shared" si="17"/>
        <v>5</v>
      </c>
      <c r="AA20" s="20">
        <f t="shared" si="3"/>
        <v>1966670.3788578096</v>
      </c>
      <c r="AB20" s="20">
        <f t="shared" si="10"/>
        <v>10308.193941667114</v>
      </c>
      <c r="AC20" s="20">
        <f t="shared" si="4"/>
        <v>3617.8280320735726</v>
      </c>
      <c r="AD20" s="21">
        <f t="shared" si="5"/>
        <v>6690.3659095935418</v>
      </c>
      <c r="AE20" s="2"/>
      <c r="AF20" s="13"/>
      <c r="AG20" s="2"/>
      <c r="AJ20" s="25">
        <f t="shared" si="0"/>
        <v>0</v>
      </c>
      <c r="AK20" s="25">
        <f t="shared" si="1"/>
        <v>0</v>
      </c>
      <c r="AL20" s="25"/>
      <c r="AM20" s="26">
        <f t="shared" si="18"/>
        <v>10308.193941667114</v>
      </c>
      <c r="AN20" s="26">
        <f t="shared" si="11"/>
        <v>10308.193941667112</v>
      </c>
      <c r="AO20" s="25"/>
      <c r="AP20" s="25"/>
      <c r="AQ20" s="25">
        <f t="shared" si="19"/>
        <v>236</v>
      </c>
      <c r="AR20" s="25">
        <f t="shared" si="6"/>
        <v>0.99817002162701707</v>
      </c>
      <c r="AS20" s="25">
        <f t="shared" si="20"/>
        <v>0.64903376357231479</v>
      </c>
      <c r="AT20" s="25">
        <f t="shared" si="7"/>
        <v>191.43612896055558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8"/>
    </row>
    <row r="21" spans="1:59" x14ac:dyDescent="0.25">
      <c r="A21" s="74"/>
      <c r="B21" s="74"/>
      <c r="C21" s="74"/>
      <c r="D21" s="74"/>
      <c r="E21" s="74"/>
      <c r="F21" s="74"/>
      <c r="G21" s="74"/>
      <c r="H21" s="29"/>
      <c r="I21" s="59">
        <f t="shared" si="12"/>
        <v>6</v>
      </c>
      <c r="J21" s="20">
        <f t="shared" si="13"/>
        <v>12000</v>
      </c>
      <c r="K21" s="20">
        <f t="shared" si="8"/>
        <v>6006.6666666666661</v>
      </c>
      <c r="L21" s="20">
        <f t="shared" si="14"/>
        <v>10308.193941667116</v>
      </c>
      <c r="M21" s="20">
        <f t="shared" si="2"/>
        <v>-4301.5272750004497</v>
      </c>
      <c r="N21" s="20">
        <f t="shared" si="15"/>
        <v>1959967.7472773818</v>
      </c>
      <c r="O21" s="21">
        <f t="shared" si="16"/>
        <v>4000000</v>
      </c>
      <c r="P21" s="29"/>
      <c r="Q21" s="29"/>
      <c r="R21" s="2"/>
      <c r="S21" s="5">
        <f t="shared" si="9"/>
        <v>7</v>
      </c>
      <c r="T21" s="1">
        <f>AA99</f>
        <v>1397457.3529468027</v>
      </c>
      <c r="U21" s="1">
        <f>AN99</f>
        <v>10308.193941667159</v>
      </c>
      <c r="V21" s="1">
        <f>AC99</f>
        <v>2576.180505036295</v>
      </c>
      <c r="W21" s="1">
        <f>AD99</f>
        <v>7732.0134366308648</v>
      </c>
      <c r="X21" s="6">
        <f>SUM(AF88:AF99)</f>
        <v>0</v>
      </c>
      <c r="Y21" s="2"/>
      <c r="Z21" s="19">
        <f t="shared" si="17"/>
        <v>6</v>
      </c>
      <c r="AA21" s="20">
        <f t="shared" si="3"/>
        <v>1959967.7472773818</v>
      </c>
      <c r="AB21" s="20">
        <f t="shared" si="10"/>
        <v>10308.193941667116</v>
      </c>
      <c r="AC21" s="20">
        <f t="shared" si="4"/>
        <v>3605.5623612393174</v>
      </c>
      <c r="AD21" s="21">
        <f t="shared" si="5"/>
        <v>6702.6315804277983</v>
      </c>
      <c r="AE21" s="2"/>
      <c r="AF21" s="13"/>
      <c r="AG21" s="2"/>
      <c r="AJ21" s="25">
        <f>IF(AF21="",0,MIN(AF21,AA20))</f>
        <v>0</v>
      </c>
      <c r="AK21" s="25">
        <f t="shared" si="1"/>
        <v>0</v>
      </c>
      <c r="AL21" s="25"/>
      <c r="AM21" s="26">
        <f t="shared" si="18"/>
        <v>10308.193941667116</v>
      </c>
      <c r="AN21" s="26">
        <f t="shared" si="11"/>
        <v>10308.193941667114</v>
      </c>
      <c r="AO21" s="25"/>
      <c r="AP21" s="25"/>
      <c r="AQ21" s="25">
        <f t="shared" si="19"/>
        <v>235</v>
      </c>
      <c r="AR21" s="25">
        <f t="shared" si="6"/>
        <v>0.99817002162701707</v>
      </c>
      <c r="AS21" s="25">
        <f t="shared" si="20"/>
        <v>0.65022365880553079</v>
      </c>
      <c r="AT21" s="25">
        <f t="shared" si="7"/>
        <v>190.78709519698322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8"/>
    </row>
    <row r="22" spans="1:59" x14ac:dyDescent="0.25">
      <c r="A22" s="58">
        <v>0</v>
      </c>
      <c r="B22" s="40">
        <f>-$G$4+$G$5</f>
        <v>-2000000</v>
      </c>
      <c r="C22" s="40">
        <f>-$G$4+$G$5</f>
        <v>-2000000</v>
      </c>
      <c r="D22" s="40">
        <f>-$G$4+$G$5</f>
        <v>-2000000</v>
      </c>
      <c r="E22" s="40">
        <f>D22</f>
        <v>-2000000</v>
      </c>
      <c r="F22" s="40">
        <f>E22</f>
        <v>-2000000</v>
      </c>
      <c r="G22" s="41">
        <f>F22</f>
        <v>-2000000</v>
      </c>
      <c r="H22" s="29"/>
      <c r="I22" s="59">
        <f t="shared" si="12"/>
        <v>7</v>
      </c>
      <c r="J22" s="20">
        <f t="shared" si="13"/>
        <v>12000</v>
      </c>
      <c r="K22" s="20">
        <f t="shared" si="8"/>
        <v>6006.6666666666661</v>
      </c>
      <c r="L22" s="20">
        <f t="shared" si="14"/>
        <v>10308.193941667118</v>
      </c>
      <c r="M22" s="20">
        <f t="shared" si="2"/>
        <v>-4301.5272750004515</v>
      </c>
      <c r="N22" s="20">
        <f t="shared" si="15"/>
        <v>1953252.8275390565</v>
      </c>
      <c r="O22" s="21">
        <f t="shared" si="16"/>
        <v>4000000</v>
      </c>
      <c r="P22" s="29"/>
      <c r="Q22" s="29"/>
      <c r="R22" s="2"/>
      <c r="S22" s="5">
        <f t="shared" si="9"/>
        <v>8</v>
      </c>
      <c r="T22" s="1">
        <f>AA111</f>
        <v>1303560.0469942649</v>
      </c>
      <c r="U22" s="1">
        <f>AN111</f>
        <v>10308.19394166717</v>
      </c>
      <c r="V22" s="1">
        <f>AC111</f>
        <v>2404.3504658617953</v>
      </c>
      <c r="W22" s="1">
        <f>AD111</f>
        <v>7903.8434758053772</v>
      </c>
      <c r="X22" s="6">
        <f>SUM(AF100:AF111)</f>
        <v>0</v>
      </c>
      <c r="Y22" s="2"/>
      <c r="Z22" s="19">
        <f t="shared" si="17"/>
        <v>7</v>
      </c>
      <c r="AA22" s="20">
        <f t="shared" si="3"/>
        <v>1953252.8275390565</v>
      </c>
      <c r="AB22" s="20">
        <f t="shared" si="10"/>
        <v>10308.193941667118</v>
      </c>
      <c r="AC22" s="20">
        <f t="shared" si="4"/>
        <v>3593.2742033418667</v>
      </c>
      <c r="AD22" s="21">
        <f t="shared" si="5"/>
        <v>6714.9197383252504</v>
      </c>
      <c r="AE22" s="2"/>
      <c r="AF22" s="13"/>
      <c r="AG22" s="2"/>
      <c r="AJ22" s="25">
        <f t="shared" si="0"/>
        <v>0</v>
      </c>
      <c r="AK22" s="25">
        <f t="shared" si="1"/>
        <v>0</v>
      </c>
      <c r="AL22" s="25"/>
      <c r="AM22" s="26">
        <f t="shared" si="18"/>
        <v>10308.193941667118</v>
      </c>
      <c r="AN22" s="26">
        <f t="shared" si="11"/>
        <v>10308.193941667116</v>
      </c>
      <c r="AO22" s="25"/>
      <c r="AP22" s="25"/>
      <c r="AQ22" s="25">
        <f t="shared" si="19"/>
        <v>234</v>
      </c>
      <c r="AR22" s="25">
        <f t="shared" si="6"/>
        <v>0.99817002162701707</v>
      </c>
      <c r="AS22" s="25">
        <f t="shared" si="20"/>
        <v>0.65141573551334098</v>
      </c>
      <c r="AT22" s="25">
        <f t="shared" si="7"/>
        <v>190.13687153817764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8"/>
    </row>
    <row r="23" spans="1:59" x14ac:dyDescent="0.25">
      <c r="A23" s="59">
        <f>A22+1</f>
        <v>1</v>
      </c>
      <c r="B23" s="42">
        <f t="shared" ref="B23:G23" si="21">SUM($M$16:$M$27)</f>
        <v>-51618.327300005389</v>
      </c>
      <c r="C23" s="42">
        <f t="shared" si="21"/>
        <v>-51618.327300005389</v>
      </c>
      <c r="D23" s="42">
        <f t="shared" si="21"/>
        <v>-51618.327300005389</v>
      </c>
      <c r="E23" s="42">
        <f t="shared" si="21"/>
        <v>-51618.327300005389</v>
      </c>
      <c r="F23" s="42">
        <f t="shared" si="21"/>
        <v>-51618.327300005389</v>
      </c>
      <c r="G23" s="43">
        <f t="shared" si="21"/>
        <v>-51618.327300005389</v>
      </c>
      <c r="H23" s="29"/>
      <c r="I23" s="59">
        <f t="shared" si="12"/>
        <v>8</v>
      </c>
      <c r="J23" s="20">
        <f t="shared" si="13"/>
        <v>12000</v>
      </c>
      <c r="K23" s="20">
        <f t="shared" si="8"/>
        <v>6006.6666666666661</v>
      </c>
      <c r="L23" s="20">
        <f t="shared" si="14"/>
        <v>10308.193941667118</v>
      </c>
      <c r="M23" s="20">
        <f t="shared" si="2"/>
        <v>-4301.5272750004515</v>
      </c>
      <c r="N23" s="20">
        <f t="shared" si="15"/>
        <v>1946525.5971145444</v>
      </c>
      <c r="O23" s="21">
        <f t="shared" si="16"/>
        <v>4000000</v>
      </c>
      <c r="P23" s="29"/>
      <c r="Q23" s="29"/>
      <c r="R23" s="2"/>
      <c r="S23" s="5">
        <f t="shared" si="9"/>
        <v>9</v>
      </c>
      <c r="T23" s="1">
        <f>AA123</f>
        <v>1207576.0429400699</v>
      </c>
      <c r="U23" s="1">
        <f>AN123</f>
        <v>10308.193941667187</v>
      </c>
      <c r="V23" s="1">
        <f>AC123</f>
        <v>2228.7018142903189</v>
      </c>
      <c r="W23" s="1">
        <f>AD123</f>
        <v>8079.4921273768641</v>
      </c>
      <c r="X23" s="6">
        <f>SUM(AF112:AF123)</f>
        <v>0</v>
      </c>
      <c r="Y23" s="2"/>
      <c r="Z23" s="19">
        <f t="shared" si="17"/>
        <v>8</v>
      </c>
      <c r="AA23" s="20">
        <f t="shared" si="3"/>
        <v>1946525.5971145444</v>
      </c>
      <c r="AB23" s="20">
        <f t="shared" si="10"/>
        <v>10308.193941667118</v>
      </c>
      <c r="AC23" s="20">
        <f t="shared" si="4"/>
        <v>3580.9635171549371</v>
      </c>
      <c r="AD23" s="21">
        <f t="shared" si="5"/>
        <v>6727.2304245121804</v>
      </c>
      <c r="AE23" s="2"/>
      <c r="AF23" s="13"/>
      <c r="AG23" s="2"/>
      <c r="AJ23" s="25">
        <f t="shared" si="0"/>
        <v>0</v>
      </c>
      <c r="AK23" s="25">
        <f t="shared" si="1"/>
        <v>0</v>
      </c>
      <c r="AL23" s="25"/>
      <c r="AM23" s="26">
        <f t="shared" si="18"/>
        <v>10308.193941667118</v>
      </c>
      <c r="AN23" s="26">
        <f t="shared" si="11"/>
        <v>10308.193941667118</v>
      </c>
      <c r="AO23" s="25"/>
      <c r="AP23" s="25"/>
      <c r="AQ23" s="25">
        <f t="shared" si="19"/>
        <v>233</v>
      </c>
      <c r="AR23" s="25">
        <f t="shared" si="6"/>
        <v>0.99817002162701707</v>
      </c>
      <c r="AS23" s="25">
        <f t="shared" si="20"/>
        <v>0.65260999769511541</v>
      </c>
      <c r="AT23" s="25">
        <f t="shared" si="7"/>
        <v>189.48545580266432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8"/>
    </row>
    <row r="24" spans="1:59" x14ac:dyDescent="0.25">
      <c r="A24" s="59">
        <f t="shared" ref="A24:A82" si="22">A23+1</f>
        <v>2</v>
      </c>
      <c r="B24" s="42">
        <f t="shared" ref="B24:G24" si="23">SUM($M$28:$M$39)</f>
        <v>-51257.927300005475</v>
      </c>
      <c r="C24" s="42">
        <f t="shared" si="23"/>
        <v>-51257.927300005475</v>
      </c>
      <c r="D24" s="42">
        <f t="shared" si="23"/>
        <v>-51257.927300005475</v>
      </c>
      <c r="E24" s="42">
        <f t="shared" si="23"/>
        <v>-51257.927300005475</v>
      </c>
      <c r="F24" s="42">
        <f t="shared" si="23"/>
        <v>-51257.927300005475</v>
      </c>
      <c r="G24" s="43">
        <f t="shared" si="23"/>
        <v>-51257.927300005475</v>
      </c>
      <c r="H24" s="29"/>
      <c r="I24" s="59">
        <f t="shared" si="12"/>
        <v>9</v>
      </c>
      <c r="J24" s="20">
        <f t="shared" si="13"/>
        <v>12000</v>
      </c>
      <c r="K24" s="20">
        <f t="shared" si="8"/>
        <v>6006.6666666666661</v>
      </c>
      <c r="L24" s="20">
        <f t="shared" si="14"/>
        <v>10308.193941667118</v>
      </c>
      <c r="M24" s="20">
        <f t="shared" si="2"/>
        <v>-4301.5272750004515</v>
      </c>
      <c r="N24" s="20">
        <f t="shared" si="15"/>
        <v>1939786.0334342539</v>
      </c>
      <c r="O24" s="21">
        <f t="shared" si="16"/>
        <v>4000000</v>
      </c>
      <c r="P24" s="29"/>
      <c r="Q24" s="29"/>
      <c r="R24" s="2"/>
      <c r="S24" s="5">
        <f t="shared" si="9"/>
        <v>10</v>
      </c>
      <c r="T24" s="1">
        <f>AA135</f>
        <v>1109458.9676862543</v>
      </c>
      <c r="U24" s="1">
        <f>AN135</f>
        <v>10308.19394166721</v>
      </c>
      <c r="V24" s="1">
        <f>AC135</f>
        <v>2049.1496885555039</v>
      </c>
      <c r="W24" s="1">
        <f>AD135</f>
        <v>8259.0442531117042</v>
      </c>
      <c r="X24" s="6">
        <f>SUM(AF124:AF135)</f>
        <v>0</v>
      </c>
      <c r="Y24" s="2"/>
      <c r="Z24" s="19">
        <f t="shared" si="17"/>
        <v>9</v>
      </c>
      <c r="AA24" s="20">
        <f t="shared" si="3"/>
        <v>1939786.0334342539</v>
      </c>
      <c r="AB24" s="20">
        <f t="shared" si="10"/>
        <v>10308.193941667118</v>
      </c>
      <c r="AC24" s="20">
        <f t="shared" si="4"/>
        <v>3568.6302613766647</v>
      </c>
      <c r="AD24" s="21">
        <f t="shared" si="5"/>
        <v>6739.5636802904528</v>
      </c>
      <c r="AE24" s="2"/>
      <c r="AF24" s="13"/>
      <c r="AG24" s="2"/>
      <c r="AJ24" s="25">
        <f t="shared" si="0"/>
        <v>0</v>
      </c>
      <c r="AK24" s="25">
        <f t="shared" si="1"/>
        <v>0</v>
      </c>
      <c r="AL24" s="25"/>
      <c r="AM24" s="26">
        <f t="shared" si="18"/>
        <v>10308.193941667118</v>
      </c>
      <c r="AN24" s="26">
        <f t="shared" si="11"/>
        <v>10308.193941667118</v>
      </c>
      <c r="AO24" s="25"/>
      <c r="AP24" s="25"/>
      <c r="AQ24" s="25">
        <f t="shared" si="19"/>
        <v>232</v>
      </c>
      <c r="AR24" s="25">
        <f t="shared" si="6"/>
        <v>0.99817002162701707</v>
      </c>
      <c r="AS24" s="25">
        <f t="shared" si="20"/>
        <v>0.6538064493575565</v>
      </c>
      <c r="AT24" s="25">
        <f t="shared" si="7"/>
        <v>188.8328458049692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8"/>
    </row>
    <row r="25" spans="1:59" x14ac:dyDescent="0.25">
      <c r="A25" s="59">
        <f t="shared" si="22"/>
        <v>3</v>
      </c>
      <c r="B25" s="42">
        <f t="shared" ref="B25:G25" si="24">SUM($M$40:$M$51)</f>
        <v>-50533.523300005545</v>
      </c>
      <c r="C25" s="42">
        <f t="shared" si="24"/>
        <v>-50533.523300005545</v>
      </c>
      <c r="D25" s="42">
        <f t="shared" si="24"/>
        <v>-50533.523300005545</v>
      </c>
      <c r="E25" s="42">
        <f t="shared" si="24"/>
        <v>-50533.523300005545</v>
      </c>
      <c r="F25" s="42">
        <f t="shared" si="24"/>
        <v>-50533.523300005545</v>
      </c>
      <c r="G25" s="43">
        <f t="shared" si="24"/>
        <v>-50533.523300005545</v>
      </c>
      <c r="H25" s="29"/>
      <c r="I25" s="59">
        <f t="shared" si="12"/>
        <v>10</v>
      </c>
      <c r="J25" s="20">
        <f t="shared" si="13"/>
        <v>12000</v>
      </c>
      <c r="K25" s="20">
        <f t="shared" si="8"/>
        <v>6006.6666666666661</v>
      </c>
      <c r="L25" s="20">
        <f t="shared" si="14"/>
        <v>10308.193941667116</v>
      </c>
      <c r="M25" s="20">
        <f t="shared" si="2"/>
        <v>-4301.5272750004497</v>
      </c>
      <c r="N25" s="20">
        <f t="shared" si="15"/>
        <v>1933034.1138872162</v>
      </c>
      <c r="O25" s="21">
        <f t="shared" si="16"/>
        <v>4000000</v>
      </c>
      <c r="P25" s="29"/>
      <c r="Q25" s="29"/>
      <c r="R25" s="2"/>
      <c r="S25" s="5">
        <f t="shared" si="9"/>
        <v>11</v>
      </c>
      <c r="T25" s="1">
        <f>AA147</f>
        <v>1009161.4175764743</v>
      </c>
      <c r="U25" s="1">
        <f>AN147</f>
        <v>10308.193941667227</v>
      </c>
      <c r="V25" s="1">
        <f>AC147</f>
        <v>1865.6073409914416</v>
      </c>
      <c r="W25" s="1">
        <f>AD147</f>
        <v>8442.5866006757897</v>
      </c>
      <c r="X25" s="6">
        <f>SUM(AF136:AF147)</f>
        <v>0</v>
      </c>
      <c r="Y25" s="2"/>
      <c r="Z25" s="19">
        <f t="shared" si="17"/>
        <v>10</v>
      </c>
      <c r="AA25" s="20">
        <f t="shared" si="3"/>
        <v>1933034.1138872162</v>
      </c>
      <c r="AB25" s="20">
        <f t="shared" si="10"/>
        <v>10308.193941667116</v>
      </c>
      <c r="AC25" s="20">
        <f t="shared" si="4"/>
        <v>3556.2743946294654</v>
      </c>
      <c r="AD25" s="21">
        <f t="shared" si="5"/>
        <v>6751.9195470376508</v>
      </c>
      <c r="AE25" s="2"/>
      <c r="AF25" s="13"/>
      <c r="AG25" s="2"/>
      <c r="AJ25" s="25">
        <f t="shared" si="0"/>
        <v>0</v>
      </c>
      <c r="AK25" s="25">
        <f t="shared" si="1"/>
        <v>0</v>
      </c>
      <c r="AL25" s="25"/>
      <c r="AM25" s="26">
        <f t="shared" si="18"/>
        <v>10308.193941667116</v>
      </c>
      <c r="AN25" s="26">
        <f t="shared" si="11"/>
        <v>10308.193941667118</v>
      </c>
      <c r="AO25" s="25"/>
      <c r="AP25" s="25"/>
      <c r="AQ25" s="25">
        <f t="shared" si="19"/>
        <v>231</v>
      </c>
      <c r="AR25" s="25">
        <f t="shared" si="6"/>
        <v>0.99817002162701707</v>
      </c>
      <c r="AS25" s="25">
        <f t="shared" si="20"/>
        <v>0.65500509451471201</v>
      </c>
      <c r="AT25" s="25">
        <f t="shared" si="7"/>
        <v>188.17903935561165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8"/>
    </row>
    <row r="26" spans="1:59" x14ac:dyDescent="0.25">
      <c r="A26" s="59">
        <f t="shared" si="22"/>
        <v>4</v>
      </c>
      <c r="B26" s="42">
        <f t="shared" ref="B26:G26" si="25">SUM($M$52:$M$63)</f>
        <v>-49801.875260005567</v>
      </c>
      <c r="C26" s="42">
        <f t="shared" si="25"/>
        <v>-49801.875260005567</v>
      </c>
      <c r="D26" s="42">
        <f t="shared" si="25"/>
        <v>-49801.875260005567</v>
      </c>
      <c r="E26" s="42">
        <f t="shared" si="25"/>
        <v>-49801.875260005567</v>
      </c>
      <c r="F26" s="42">
        <f t="shared" si="25"/>
        <v>-49801.875260005567</v>
      </c>
      <c r="G26" s="43">
        <f t="shared" si="25"/>
        <v>-49801.875260005567</v>
      </c>
      <c r="H26" s="29"/>
      <c r="I26" s="59">
        <f t="shared" si="12"/>
        <v>11</v>
      </c>
      <c r="J26" s="20">
        <f t="shared" si="13"/>
        <v>12000</v>
      </c>
      <c r="K26" s="20">
        <f t="shared" si="8"/>
        <v>6006.6666666666661</v>
      </c>
      <c r="L26" s="20">
        <f t="shared" si="14"/>
        <v>10308.193941667119</v>
      </c>
      <c r="M26" s="20">
        <f t="shared" si="2"/>
        <v>-4301.5272750004533</v>
      </c>
      <c r="N26" s="20">
        <f t="shared" si="15"/>
        <v>1926269.815821009</v>
      </c>
      <c r="O26" s="21">
        <f t="shared" si="16"/>
        <v>4000000</v>
      </c>
      <c r="P26" s="29"/>
      <c r="Q26" s="29"/>
      <c r="R26" s="2"/>
      <c r="S26" s="5">
        <f t="shared" si="9"/>
        <v>12</v>
      </c>
      <c r="T26" s="1">
        <f>AA159</f>
        <v>906634.93549370731</v>
      </c>
      <c r="U26" s="1">
        <f>AN159</f>
        <v>10308.193941667252</v>
      </c>
      <c r="V26" s="1">
        <f>AC159</f>
        <v>1677.9860961219631</v>
      </c>
      <c r="W26" s="1">
        <f>AD159</f>
        <v>8630.2078455452956</v>
      </c>
      <c r="X26" s="6">
        <f>SUM(AF148:AF159)</f>
        <v>0</v>
      </c>
      <c r="Y26" s="2"/>
      <c r="Z26" s="19">
        <f t="shared" si="17"/>
        <v>11</v>
      </c>
      <c r="AA26" s="20">
        <f t="shared" si="3"/>
        <v>1926269.815821009</v>
      </c>
      <c r="AB26" s="20">
        <f t="shared" si="10"/>
        <v>10308.193941667119</v>
      </c>
      <c r="AC26" s="20">
        <f t="shared" si="4"/>
        <v>3543.8958754598962</v>
      </c>
      <c r="AD26" s="21">
        <f t="shared" si="5"/>
        <v>6764.2980662072232</v>
      </c>
      <c r="AE26" s="2"/>
      <c r="AF26" s="13"/>
      <c r="AG26" s="2"/>
      <c r="AJ26" s="25">
        <f t="shared" si="0"/>
        <v>0</v>
      </c>
      <c r="AK26" s="25">
        <f t="shared" si="1"/>
        <v>0</v>
      </c>
      <c r="AL26" s="25"/>
      <c r="AM26" s="26">
        <f t="shared" si="18"/>
        <v>10308.193941667119</v>
      </c>
      <c r="AN26" s="26">
        <f t="shared" si="11"/>
        <v>10308.193941667116</v>
      </c>
      <c r="AO26" s="25"/>
      <c r="AP26" s="25"/>
      <c r="AQ26" s="25">
        <f t="shared" si="19"/>
        <v>230</v>
      </c>
      <c r="AR26" s="25">
        <f t="shared" si="6"/>
        <v>0.99817002162701707</v>
      </c>
      <c r="AS26" s="25">
        <f t="shared" si="20"/>
        <v>0.65620593718798903</v>
      </c>
      <c r="AT26" s="25">
        <f t="shared" si="7"/>
        <v>187.52403426109689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8"/>
    </row>
    <row r="27" spans="1:59" x14ac:dyDescent="0.25">
      <c r="A27" s="59">
        <f t="shared" si="22"/>
        <v>5</v>
      </c>
      <c r="B27" s="42">
        <f t="shared" ref="B27:G27" si="26">SUM($M$64:$M$75)</f>
        <v>-49062.910739605642</v>
      </c>
      <c r="C27" s="42">
        <f t="shared" si="26"/>
        <v>-49062.910739605642</v>
      </c>
      <c r="D27" s="42">
        <f t="shared" si="26"/>
        <v>-49062.910739605642</v>
      </c>
      <c r="E27" s="42">
        <f t="shared" si="26"/>
        <v>-49062.910739605642</v>
      </c>
      <c r="F27" s="42">
        <f t="shared" si="26"/>
        <v>-49062.910739605642</v>
      </c>
      <c r="G27" s="43">
        <f t="shared" si="26"/>
        <v>-49062.910739605642</v>
      </c>
      <c r="H27" s="29"/>
      <c r="I27" s="60">
        <f t="shared" si="12"/>
        <v>12</v>
      </c>
      <c r="J27" s="23">
        <f t="shared" si="13"/>
        <v>12000</v>
      </c>
      <c r="K27" s="23">
        <f t="shared" si="8"/>
        <v>6006.6666666666661</v>
      </c>
      <c r="L27" s="23">
        <f t="shared" si="14"/>
        <v>10308.193941667118</v>
      </c>
      <c r="M27" s="23">
        <f t="shared" si="2"/>
        <v>-4301.5272750004515</v>
      </c>
      <c r="N27" s="23">
        <f t="shared" si="15"/>
        <v>1919493.1165416804</v>
      </c>
      <c r="O27" s="24">
        <f t="shared" si="16"/>
        <v>4000000</v>
      </c>
      <c r="P27" s="29"/>
      <c r="Q27" s="29"/>
      <c r="R27" s="2"/>
      <c r="S27" s="5">
        <f t="shared" si="9"/>
        <v>13</v>
      </c>
      <c r="T27" s="1">
        <f>AA171</f>
        <v>801829.9874489893</v>
      </c>
      <c r="U27" s="1">
        <f>AN171</f>
        <v>10308.193941667281</v>
      </c>
      <c r="V27" s="1">
        <f>AC171</f>
        <v>1486.1953078185363</v>
      </c>
      <c r="W27" s="1">
        <f>AD171</f>
        <v>8821.9986338487433</v>
      </c>
      <c r="X27" s="6">
        <f>SUM(AF160:AF171)</f>
        <v>0</v>
      </c>
      <c r="Y27" s="2"/>
      <c r="Z27" s="22">
        <f t="shared" si="17"/>
        <v>12</v>
      </c>
      <c r="AA27" s="23">
        <f t="shared" si="3"/>
        <v>1919493.1165416804</v>
      </c>
      <c r="AB27" s="23">
        <f t="shared" si="10"/>
        <v>10308.193941667118</v>
      </c>
      <c r="AC27" s="23">
        <f t="shared" si="4"/>
        <v>3531.4946623385163</v>
      </c>
      <c r="AD27" s="24">
        <f t="shared" si="5"/>
        <v>6776.6992793286008</v>
      </c>
      <c r="AE27" s="2"/>
      <c r="AF27" s="14"/>
      <c r="AG27" s="2"/>
      <c r="AJ27" s="25">
        <f t="shared" si="0"/>
        <v>0</v>
      </c>
      <c r="AK27" s="25">
        <f t="shared" si="1"/>
        <v>0</v>
      </c>
      <c r="AL27" s="25"/>
      <c r="AM27" s="26">
        <f t="shared" si="18"/>
        <v>10308.193941667118</v>
      </c>
      <c r="AN27" s="26">
        <f t="shared" si="11"/>
        <v>10308.193941667119</v>
      </c>
      <c r="AO27" s="25"/>
      <c r="AP27" s="25"/>
      <c r="AQ27" s="25">
        <f t="shared" si="19"/>
        <v>229</v>
      </c>
      <c r="AR27" s="25">
        <f t="shared" si="6"/>
        <v>0.99817002162701707</v>
      </c>
      <c r="AS27" s="25">
        <f t="shared" si="20"/>
        <v>0.65740898140616699</v>
      </c>
      <c r="AT27" s="25">
        <f t="shared" si="7"/>
        <v>186.86782832390892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8"/>
    </row>
    <row r="28" spans="1:59" x14ac:dyDescent="0.25">
      <c r="A28" s="59">
        <f t="shared" si="22"/>
        <v>6</v>
      </c>
      <c r="B28" s="42">
        <f t="shared" ref="B28:G28" si="27">SUM($M$76:$M$87)</f>
        <v>-48316.556574001734</v>
      </c>
      <c r="C28" s="42">
        <f t="shared" si="27"/>
        <v>-48316.556574001734</v>
      </c>
      <c r="D28" s="42">
        <f t="shared" si="27"/>
        <v>-48316.556574001734</v>
      </c>
      <c r="E28" s="42">
        <f t="shared" si="27"/>
        <v>-48316.556574001734</v>
      </c>
      <c r="F28" s="42">
        <f t="shared" si="27"/>
        <v>-48316.556574001734</v>
      </c>
      <c r="G28" s="43">
        <f t="shared" si="27"/>
        <v>-48316.556574001734</v>
      </c>
      <c r="H28" s="29"/>
      <c r="I28" s="62">
        <f t="shared" si="12"/>
        <v>13</v>
      </c>
      <c r="J28" s="17">
        <f>J27</f>
        <v>12000</v>
      </c>
      <c r="K28" s="17">
        <f t="shared" si="8"/>
        <v>6006.6666666666661</v>
      </c>
      <c r="L28" s="17">
        <f t="shared" si="14"/>
        <v>10308.193941667121</v>
      </c>
      <c r="M28" s="17">
        <f t="shared" si="2"/>
        <v>-4301.5272750004551</v>
      </c>
      <c r="N28" s="17">
        <f t="shared" si="15"/>
        <v>1912703.993313673</v>
      </c>
      <c r="O28" s="18">
        <f>O27*(1+$K$7)</f>
        <v>4059999.9999999995</v>
      </c>
      <c r="P28" s="29"/>
      <c r="Q28" s="29"/>
      <c r="R28" s="2"/>
      <c r="S28" s="5">
        <f t="shared" si="9"/>
        <v>14</v>
      </c>
      <c r="T28" s="1">
        <f>AA183</f>
        <v>694695.93864988151</v>
      </c>
      <c r="U28" s="1">
        <f>AN183</f>
        <v>10308.19394166731</v>
      </c>
      <c r="V28" s="1">
        <f>AC183</f>
        <v>1290.1423155060784</v>
      </c>
      <c r="W28" s="1">
        <f>AD183</f>
        <v>9018.051626161232</v>
      </c>
      <c r="X28" s="6">
        <f>SUM(AF172:AF183)</f>
        <v>0</v>
      </c>
      <c r="Y28" s="2"/>
      <c r="Z28" s="16">
        <f t="shared" si="17"/>
        <v>13</v>
      </c>
      <c r="AA28" s="17">
        <f t="shared" si="3"/>
        <v>1912703.993313673</v>
      </c>
      <c r="AB28" s="17">
        <f t="shared" si="10"/>
        <v>10308.193941667121</v>
      </c>
      <c r="AC28" s="17">
        <f t="shared" si="4"/>
        <v>3519.0707136597475</v>
      </c>
      <c r="AD28" s="18">
        <f t="shared" si="5"/>
        <v>6789.1232280073737</v>
      </c>
      <c r="AE28" s="2"/>
      <c r="AF28" s="12"/>
      <c r="AG28" s="2"/>
      <c r="AJ28" s="25">
        <f t="shared" si="0"/>
        <v>0</v>
      </c>
      <c r="AK28" s="25">
        <f t="shared" si="1"/>
        <v>0</v>
      </c>
      <c r="AL28" s="25"/>
      <c r="AM28" s="26">
        <f t="shared" si="18"/>
        <v>10308.193941667121</v>
      </c>
      <c r="AN28" s="26">
        <f t="shared" si="11"/>
        <v>10308.193941667118</v>
      </c>
      <c r="AO28" s="25"/>
      <c r="AP28" s="25"/>
      <c r="AQ28" s="25">
        <f t="shared" si="19"/>
        <v>228</v>
      </c>
      <c r="AR28" s="25">
        <f t="shared" si="6"/>
        <v>0.99817002162701707</v>
      </c>
      <c r="AS28" s="25">
        <f t="shared" si="20"/>
        <v>0.65861423120541174</v>
      </c>
      <c r="AT28" s="25">
        <f t="shared" si="7"/>
        <v>186.21041934250269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8"/>
    </row>
    <row r="29" spans="1:59" x14ac:dyDescent="0.25">
      <c r="A29" s="59">
        <f t="shared" si="22"/>
        <v>7</v>
      </c>
      <c r="B29" s="42">
        <f t="shared" ref="B29:G29" si="28">SUM($M$88:$M$99)</f>
        <v>-47562.738866741827</v>
      </c>
      <c r="C29" s="42">
        <f t="shared" si="28"/>
        <v>-47562.738866741827</v>
      </c>
      <c r="D29" s="42">
        <f t="shared" si="28"/>
        <v>-47562.738866741827</v>
      </c>
      <c r="E29" s="42">
        <f t="shared" si="28"/>
        <v>-47562.738866741827</v>
      </c>
      <c r="F29" s="42">
        <f t="shared" si="28"/>
        <v>-47562.738866741827</v>
      </c>
      <c r="G29" s="43">
        <f t="shared" si="28"/>
        <v>-47562.738866741827</v>
      </c>
      <c r="H29" s="29"/>
      <c r="I29" s="59">
        <f t="shared" si="12"/>
        <v>14</v>
      </c>
      <c r="J29" s="20">
        <f t="shared" si="13"/>
        <v>12000</v>
      </c>
      <c r="K29" s="20">
        <f t="shared" si="8"/>
        <v>6006.6666666666661</v>
      </c>
      <c r="L29" s="20">
        <f t="shared" si="14"/>
        <v>10308.193941667121</v>
      </c>
      <c r="M29" s="20">
        <f t="shared" si="2"/>
        <v>-4301.5272750004551</v>
      </c>
      <c r="N29" s="20">
        <f t="shared" si="15"/>
        <v>1905902.4233597475</v>
      </c>
      <c r="O29" s="21">
        <f t="shared" si="16"/>
        <v>4059999.9999999995</v>
      </c>
      <c r="P29" s="29"/>
      <c r="Q29" s="29"/>
      <c r="R29" s="2"/>
      <c r="S29" s="5">
        <f t="shared" si="9"/>
        <v>15</v>
      </c>
      <c r="T29" s="1">
        <f>AA195</f>
        <v>585181.02903709968</v>
      </c>
      <c r="U29" s="1">
        <f>AN195</f>
        <v>10308.193941667345</v>
      </c>
      <c r="V29" s="1">
        <f>AC195</f>
        <v>1089.7323993955142</v>
      </c>
      <c r="W29" s="1">
        <f>AD195</f>
        <v>9218.461542271818</v>
      </c>
      <c r="X29" s="6">
        <f>SUM(AF184:AF195)</f>
        <v>0</v>
      </c>
      <c r="Y29" s="2"/>
      <c r="Z29" s="19">
        <f t="shared" si="17"/>
        <v>14</v>
      </c>
      <c r="AA29" s="20">
        <f t="shared" si="3"/>
        <v>1905902.4233597475</v>
      </c>
      <c r="AB29" s="20">
        <f t="shared" si="10"/>
        <v>10308.193941667121</v>
      </c>
      <c r="AC29" s="20">
        <f t="shared" si="4"/>
        <v>3506.6239877417338</v>
      </c>
      <c r="AD29" s="21">
        <f t="shared" si="5"/>
        <v>6801.5699539253874</v>
      </c>
      <c r="AE29" s="2"/>
      <c r="AF29" s="13"/>
      <c r="AG29" s="2"/>
      <c r="AJ29" s="25">
        <f t="shared" si="0"/>
        <v>0</v>
      </c>
      <c r="AK29" s="25">
        <f t="shared" si="1"/>
        <v>0</v>
      </c>
      <c r="AL29" s="25"/>
      <c r="AM29" s="26">
        <f t="shared" si="18"/>
        <v>10308.193941667121</v>
      </c>
      <c r="AN29" s="26">
        <f t="shared" si="11"/>
        <v>10308.193941667121</v>
      </c>
      <c r="AO29" s="25"/>
      <c r="AP29" s="25"/>
      <c r="AQ29" s="25">
        <f t="shared" si="19"/>
        <v>227</v>
      </c>
      <c r="AR29" s="25">
        <f t="shared" si="6"/>
        <v>0.99817002162701707</v>
      </c>
      <c r="AS29" s="25">
        <f t="shared" si="20"/>
        <v>0.6598216906292883</v>
      </c>
      <c r="AT29" s="25">
        <f t="shared" si="7"/>
        <v>185.55180511129728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8"/>
    </row>
    <row r="30" spans="1:59" x14ac:dyDescent="0.25">
      <c r="A30" s="59">
        <f t="shared" si="22"/>
        <v>8</v>
      </c>
      <c r="B30" s="42">
        <f t="shared" ref="B30:G30" si="29">SUM($M$100:$M$111)</f>
        <v>-46801.382982409305</v>
      </c>
      <c r="C30" s="42">
        <f t="shared" si="29"/>
        <v>-46801.382982409305</v>
      </c>
      <c r="D30" s="42">
        <f t="shared" si="29"/>
        <v>-46801.382982409305</v>
      </c>
      <c r="E30" s="42">
        <f t="shared" si="29"/>
        <v>-46801.382982409305</v>
      </c>
      <c r="F30" s="42">
        <f t="shared" si="29"/>
        <v>-46801.382982409305</v>
      </c>
      <c r="G30" s="43">
        <f t="shared" si="29"/>
        <v>-46801.382982409305</v>
      </c>
      <c r="H30" s="29"/>
      <c r="I30" s="59">
        <f t="shared" si="12"/>
        <v>15</v>
      </c>
      <c r="J30" s="20">
        <f t="shared" si="13"/>
        <v>12000</v>
      </c>
      <c r="K30" s="20">
        <f t="shared" si="8"/>
        <v>6006.6666666666661</v>
      </c>
      <c r="L30" s="20">
        <f t="shared" si="14"/>
        <v>10308.193941667118</v>
      </c>
      <c r="M30" s="20">
        <f t="shared" si="2"/>
        <v>-4301.5272750004515</v>
      </c>
      <c r="N30" s="20">
        <f t="shared" si="15"/>
        <v>1899088.3838609066</v>
      </c>
      <c r="O30" s="21">
        <f t="shared" si="16"/>
        <v>4059999.9999999995</v>
      </c>
      <c r="P30" s="29"/>
      <c r="Q30" s="29"/>
      <c r="R30" s="2"/>
      <c r="S30" s="5">
        <f t="shared" si="9"/>
        <v>16</v>
      </c>
      <c r="T30" s="1">
        <f>AA207</f>
        <v>473232.34827749</v>
      </c>
      <c r="U30" s="1">
        <f>AN207</f>
        <v>10308.193941667387</v>
      </c>
      <c r="V30" s="1">
        <f>AC207</f>
        <v>884.86873472146578</v>
      </c>
      <c r="W30" s="1">
        <f>AD207</f>
        <v>9423.3252069459231</v>
      </c>
      <c r="X30" s="6">
        <f>SUM(AF196:AF207)</f>
        <v>0</v>
      </c>
      <c r="Y30" s="2"/>
      <c r="Z30" s="19">
        <f t="shared" si="17"/>
        <v>15</v>
      </c>
      <c r="AA30" s="20">
        <f t="shared" si="3"/>
        <v>1899088.3838609066</v>
      </c>
      <c r="AB30" s="20">
        <f t="shared" si="10"/>
        <v>10308.193941667118</v>
      </c>
      <c r="AC30" s="20">
        <f t="shared" si="4"/>
        <v>3494.1544428262036</v>
      </c>
      <c r="AD30" s="21">
        <f t="shared" si="5"/>
        <v>6814.0394988409134</v>
      </c>
      <c r="AE30" s="2"/>
      <c r="AF30" s="13"/>
      <c r="AG30" s="2"/>
      <c r="AJ30" s="25">
        <f t="shared" si="0"/>
        <v>0</v>
      </c>
      <c r="AK30" s="25">
        <f t="shared" si="1"/>
        <v>0</v>
      </c>
      <c r="AL30" s="25"/>
      <c r="AM30" s="26">
        <f t="shared" si="18"/>
        <v>10308.193941667118</v>
      </c>
      <c r="AN30" s="26">
        <f t="shared" si="11"/>
        <v>10308.193941667121</v>
      </c>
      <c r="AO30" s="25"/>
      <c r="AP30" s="25"/>
      <c r="AQ30" s="25">
        <f t="shared" si="19"/>
        <v>226</v>
      </c>
      <c r="AR30" s="25">
        <f t="shared" si="6"/>
        <v>0.99817002162701707</v>
      </c>
      <c r="AS30" s="25">
        <f t="shared" si="20"/>
        <v>0.66103136372877525</v>
      </c>
      <c r="AT30" s="25">
        <f t="shared" si="7"/>
        <v>184.89198342066805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8"/>
    </row>
    <row r="31" spans="1:59" x14ac:dyDescent="0.25">
      <c r="A31" s="59">
        <f t="shared" si="22"/>
        <v>9</v>
      </c>
      <c r="B31" s="42">
        <f t="shared" ref="B31:G31" si="30">SUM($M$112:$M$123)</f>
        <v>-46032.413539233516</v>
      </c>
      <c r="C31" s="42">
        <f t="shared" si="30"/>
        <v>-46032.413539233516</v>
      </c>
      <c r="D31" s="42">
        <f t="shared" si="30"/>
        <v>-46032.413539233516</v>
      </c>
      <c r="E31" s="42">
        <f t="shared" si="30"/>
        <v>-46032.413539233516</v>
      </c>
      <c r="F31" s="42">
        <f t="shared" si="30"/>
        <v>-46032.413539233516</v>
      </c>
      <c r="G31" s="43">
        <f t="shared" si="30"/>
        <v>-46032.413539233516</v>
      </c>
      <c r="H31" s="29"/>
      <c r="I31" s="59">
        <f t="shared" si="12"/>
        <v>16</v>
      </c>
      <c r="J31" s="20">
        <f t="shared" si="13"/>
        <v>12000</v>
      </c>
      <c r="K31" s="20">
        <f t="shared" si="8"/>
        <v>6006.6666666666661</v>
      </c>
      <c r="L31" s="20">
        <f t="shared" si="14"/>
        <v>10308.193941667123</v>
      </c>
      <c r="M31" s="20">
        <f t="shared" si="2"/>
        <v>-4301.5272750004569</v>
      </c>
      <c r="N31" s="20">
        <f t="shared" si="15"/>
        <v>1892261.8519563177</v>
      </c>
      <c r="O31" s="21">
        <f t="shared" si="16"/>
        <v>4059999.9999999995</v>
      </c>
      <c r="P31" s="29"/>
      <c r="Q31" s="29"/>
      <c r="R31" s="2"/>
      <c r="S31" s="5">
        <f t="shared" si="9"/>
        <v>17</v>
      </c>
      <c r="T31" s="1">
        <f>AA219</f>
        <v>358795.81020126853</v>
      </c>
      <c r="U31" s="1">
        <f>AN219</f>
        <v>10308.193941667441</v>
      </c>
      <c r="V31" s="1">
        <f>AC219</f>
        <v>675.45234496295052</v>
      </c>
      <c r="W31" s="1">
        <f>AD219</f>
        <v>9632.7415967044817</v>
      </c>
      <c r="X31" s="6">
        <f>SUM(AF208:AF219)</f>
        <v>0</v>
      </c>
      <c r="Y31" s="2"/>
      <c r="Z31" s="19">
        <f t="shared" si="17"/>
        <v>16</v>
      </c>
      <c r="AA31" s="20">
        <f t="shared" si="3"/>
        <v>1892261.8519563177</v>
      </c>
      <c r="AB31" s="20">
        <f t="shared" si="10"/>
        <v>10308.193941667123</v>
      </c>
      <c r="AC31" s="20">
        <f t="shared" si="4"/>
        <v>3481.6620370783285</v>
      </c>
      <c r="AD31" s="21">
        <f t="shared" si="5"/>
        <v>6826.5319045887945</v>
      </c>
      <c r="AE31" s="2"/>
      <c r="AF31" s="13"/>
      <c r="AG31" s="2"/>
      <c r="AJ31" s="25">
        <f t="shared" si="0"/>
        <v>0</v>
      </c>
      <c r="AK31" s="25">
        <f t="shared" si="1"/>
        <v>0</v>
      </c>
      <c r="AL31" s="25"/>
      <c r="AM31" s="26">
        <f t="shared" si="18"/>
        <v>10308.193941667123</v>
      </c>
      <c r="AN31" s="26">
        <f t="shared" si="11"/>
        <v>10308.193941667118</v>
      </c>
      <c r="AO31" s="25"/>
      <c r="AP31" s="25"/>
      <c r="AQ31" s="25">
        <f t="shared" si="19"/>
        <v>225</v>
      </c>
      <c r="AR31" s="25">
        <f t="shared" si="6"/>
        <v>0.99817002162701707</v>
      </c>
      <c r="AS31" s="25">
        <f t="shared" si="20"/>
        <v>0.66224325456227817</v>
      </c>
      <c r="AT31" s="25">
        <f t="shared" si="7"/>
        <v>184.23095205693917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8"/>
    </row>
    <row r="32" spans="1:59" x14ac:dyDescent="0.25">
      <c r="A32" s="59">
        <f t="shared" si="22"/>
        <v>10</v>
      </c>
      <c r="B32" s="44">
        <f>SUM($M$124:$M$135)+$O$135-$AA$135</f>
        <v>3418845.1794890612</v>
      </c>
      <c r="C32" s="42">
        <f>SUM($M$124:$M$135)</f>
        <v>-45255.754401626022</v>
      </c>
      <c r="D32" s="42">
        <f>SUM($M$124:$M$135)</f>
        <v>-45255.754401626022</v>
      </c>
      <c r="E32" s="42">
        <f>SUM($M$124:$M$135)</f>
        <v>-45255.754401626022</v>
      </c>
      <c r="F32" s="42">
        <f>SUM($M$124:$M$135)</f>
        <v>-45255.754401626022</v>
      </c>
      <c r="G32" s="43">
        <f>SUM($M$124:$M$135)</f>
        <v>-45255.754401626022</v>
      </c>
      <c r="H32" s="29"/>
      <c r="I32" s="59">
        <f t="shared" si="12"/>
        <v>17</v>
      </c>
      <c r="J32" s="20">
        <f t="shared" si="13"/>
        <v>12000</v>
      </c>
      <c r="K32" s="20">
        <f t="shared" si="8"/>
        <v>6006.6666666666661</v>
      </c>
      <c r="L32" s="20">
        <f t="shared" si="14"/>
        <v>10308.193941667121</v>
      </c>
      <c r="M32" s="20">
        <f t="shared" si="2"/>
        <v>-4301.5272750004551</v>
      </c>
      <c r="N32" s="20">
        <f t="shared" si="15"/>
        <v>1885422.8047432371</v>
      </c>
      <c r="O32" s="21">
        <f t="shared" si="16"/>
        <v>4059999.9999999995</v>
      </c>
      <c r="P32" s="29"/>
      <c r="Q32" s="29"/>
      <c r="R32" s="2"/>
      <c r="S32" s="5">
        <f t="shared" si="9"/>
        <v>18</v>
      </c>
      <c r="T32" s="1">
        <f>AA231</f>
        <v>241816.12667117582</v>
      </c>
      <c r="U32" s="1">
        <f>AN231</f>
        <v>10308.193941667532</v>
      </c>
      <c r="V32" s="1">
        <f>AC231</f>
        <v>461.38205402450126</v>
      </c>
      <c r="W32" s="1">
        <f>AD231</f>
        <v>9846.8118876430217</v>
      </c>
      <c r="X32" s="6">
        <f>SUM(AF220:AF231)</f>
        <v>0</v>
      </c>
      <c r="Y32" s="2"/>
      <c r="Z32" s="19">
        <f t="shared" si="17"/>
        <v>17</v>
      </c>
      <c r="AA32" s="20">
        <f t="shared" si="3"/>
        <v>1885422.8047432371</v>
      </c>
      <c r="AB32" s="20">
        <f t="shared" si="10"/>
        <v>10308.193941667121</v>
      </c>
      <c r="AC32" s="20">
        <f t="shared" si="4"/>
        <v>3469.1467285865824</v>
      </c>
      <c r="AD32" s="21">
        <f t="shared" si="5"/>
        <v>6839.0472130805392</v>
      </c>
      <c r="AE32" s="2"/>
      <c r="AF32" s="13"/>
      <c r="AG32" s="2"/>
      <c r="AJ32" s="25">
        <f t="shared" si="0"/>
        <v>0</v>
      </c>
      <c r="AK32" s="25">
        <f t="shared" si="1"/>
        <v>0</v>
      </c>
      <c r="AL32" s="25"/>
      <c r="AM32" s="26">
        <f t="shared" si="18"/>
        <v>10308.193941667121</v>
      </c>
      <c r="AN32" s="26">
        <f t="shared" si="11"/>
        <v>10308.193941667123</v>
      </c>
      <c r="AO32" s="25"/>
      <c r="AP32" s="25"/>
      <c r="AQ32" s="25">
        <f t="shared" si="19"/>
        <v>224</v>
      </c>
      <c r="AR32" s="25">
        <f t="shared" si="6"/>
        <v>0.99817002162701707</v>
      </c>
      <c r="AS32" s="25">
        <f t="shared" si="20"/>
        <v>0.6634573671956423</v>
      </c>
      <c r="AT32" s="25">
        <f t="shared" si="7"/>
        <v>183.56870880237693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8"/>
    </row>
    <row r="33" spans="1:59" x14ac:dyDescent="0.25">
      <c r="A33" s="59">
        <f t="shared" si="22"/>
        <v>11</v>
      </c>
      <c r="B33" s="29"/>
      <c r="C33" s="42">
        <f>SUM($M$136:$M$147)</f>
        <v>-44471.328672642507</v>
      </c>
      <c r="D33" s="42">
        <f>SUM($M$136:$M$147)</f>
        <v>-44471.328672642507</v>
      </c>
      <c r="E33" s="42">
        <f>SUM($M$136:$M$147)</f>
        <v>-44471.328672642507</v>
      </c>
      <c r="F33" s="42">
        <f>SUM($M$136:$M$147)</f>
        <v>-44471.328672642507</v>
      </c>
      <c r="G33" s="43">
        <f>SUM($M$136:$M$147)</f>
        <v>-44471.328672642507</v>
      </c>
      <c r="H33" s="29"/>
      <c r="I33" s="59">
        <f t="shared" si="12"/>
        <v>18</v>
      </c>
      <c r="J33" s="20">
        <f t="shared" si="13"/>
        <v>12000</v>
      </c>
      <c r="K33" s="20">
        <f t="shared" si="8"/>
        <v>6006.6666666666661</v>
      </c>
      <c r="L33" s="20">
        <f t="shared" si="14"/>
        <v>10308.193941667121</v>
      </c>
      <c r="M33" s="20">
        <f t="shared" si="2"/>
        <v>-4301.5272750004551</v>
      </c>
      <c r="N33" s="20">
        <f t="shared" si="15"/>
        <v>1878571.2192769325</v>
      </c>
      <c r="O33" s="21">
        <f t="shared" si="16"/>
        <v>4059999.9999999995</v>
      </c>
      <c r="P33" s="29"/>
      <c r="Q33" s="29"/>
      <c r="R33" s="2"/>
      <c r="S33" s="5">
        <f t="shared" si="9"/>
        <v>19</v>
      </c>
      <c r="T33" s="1">
        <f>AA243</f>
        <v>122236.78087091977</v>
      </c>
      <c r="U33" s="1">
        <f>AN243</f>
        <v>10308.193941667641</v>
      </c>
      <c r="V33" s="1">
        <f>AC243</f>
        <v>242.55443735459349</v>
      </c>
      <c r="W33" s="1">
        <f>AD243</f>
        <v>10065.639504313038</v>
      </c>
      <c r="X33" s="6">
        <f>SUM(AF232:AF243)</f>
        <v>0</v>
      </c>
      <c r="Y33" s="2"/>
      <c r="Z33" s="19">
        <f t="shared" si="17"/>
        <v>18</v>
      </c>
      <c r="AA33" s="20">
        <f t="shared" si="3"/>
        <v>1878571.2192769325</v>
      </c>
      <c r="AB33" s="20">
        <f t="shared" si="10"/>
        <v>10308.193941667121</v>
      </c>
      <c r="AC33" s="20">
        <f t="shared" si="4"/>
        <v>3456.6084753626014</v>
      </c>
      <c r="AD33" s="21">
        <f t="shared" si="5"/>
        <v>6851.5854663045193</v>
      </c>
      <c r="AE33" s="2"/>
      <c r="AF33" s="13"/>
      <c r="AG33" s="2"/>
      <c r="AJ33" s="25">
        <f t="shared" si="0"/>
        <v>0</v>
      </c>
      <c r="AK33" s="25">
        <f t="shared" si="1"/>
        <v>0</v>
      </c>
      <c r="AL33" s="25"/>
      <c r="AM33" s="26">
        <f t="shared" si="18"/>
        <v>10308.193941667121</v>
      </c>
      <c r="AN33" s="26">
        <f t="shared" si="11"/>
        <v>10308.193941667121</v>
      </c>
      <c r="AO33" s="25"/>
      <c r="AP33" s="25"/>
      <c r="AQ33" s="25">
        <f t="shared" si="19"/>
        <v>223</v>
      </c>
      <c r="AR33" s="25">
        <f t="shared" si="6"/>
        <v>0.99817002162701707</v>
      </c>
      <c r="AS33" s="25">
        <f t="shared" si="20"/>
        <v>0.66467370570216766</v>
      </c>
      <c r="AT33" s="25">
        <f t="shared" si="7"/>
        <v>182.90525143518127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8"/>
    </row>
    <row r="34" spans="1:59" x14ac:dyDescent="0.25">
      <c r="A34" s="59">
        <f t="shared" si="22"/>
        <v>12</v>
      </c>
      <c r="B34" s="29"/>
      <c r="C34" s="42">
        <f>SUM($M$148:$M$159)</f>
        <v>-43679.05868636915</v>
      </c>
      <c r="D34" s="42">
        <f>SUM($M$148:$M$159)</f>
        <v>-43679.05868636915</v>
      </c>
      <c r="E34" s="42">
        <f>SUM($M$148:$M$159)</f>
        <v>-43679.05868636915</v>
      </c>
      <c r="F34" s="42">
        <f>SUM($M$148:$M$159)</f>
        <v>-43679.05868636915</v>
      </c>
      <c r="G34" s="43">
        <f>SUM($M$148:$M$159)</f>
        <v>-43679.05868636915</v>
      </c>
      <c r="H34" s="29"/>
      <c r="I34" s="59">
        <f t="shared" si="12"/>
        <v>19</v>
      </c>
      <c r="J34" s="20">
        <f>(1+$K$4)*J33</f>
        <v>12120</v>
      </c>
      <c r="K34" s="20">
        <f>J34-($O$4+$O$7+$O$9)*POWER((1+$K$4),(I33-6)/12)</f>
        <v>6066.7333333333327</v>
      </c>
      <c r="L34" s="20">
        <f t="shared" si="14"/>
        <v>10308.193941667125</v>
      </c>
      <c r="M34" s="20">
        <f t="shared" si="2"/>
        <v>-4241.4606083337922</v>
      </c>
      <c r="N34" s="20">
        <f t="shared" si="15"/>
        <v>1871707.0725706064</v>
      </c>
      <c r="O34" s="21">
        <f t="shared" si="16"/>
        <v>4059999.9999999995</v>
      </c>
      <c r="P34" s="29"/>
      <c r="Q34" s="29"/>
      <c r="R34" s="2"/>
      <c r="S34" s="5">
        <f t="shared" si="9"/>
        <v>20</v>
      </c>
      <c r="T34" s="1">
        <f>AA255</f>
        <v>0</v>
      </c>
      <c r="U34" s="1">
        <f>AN255</f>
        <v>10308.193941668069</v>
      </c>
      <c r="V34" s="1">
        <f>AC255</f>
        <v>18.863771977766511</v>
      </c>
      <c r="W34" s="1">
        <f>AD255</f>
        <v>10289.330169690824</v>
      </c>
      <c r="X34" s="6">
        <f>SUM(AF244:AF255)</f>
        <v>0</v>
      </c>
      <c r="Y34" s="2"/>
      <c r="Z34" s="19">
        <f t="shared" si="17"/>
        <v>19</v>
      </c>
      <c r="AA34" s="20">
        <f t="shared" si="3"/>
        <v>1871707.0725706064</v>
      </c>
      <c r="AB34" s="20">
        <f t="shared" si="10"/>
        <v>10308.193941667125</v>
      </c>
      <c r="AC34" s="20">
        <f t="shared" si="4"/>
        <v>3444.0472353410428</v>
      </c>
      <c r="AD34" s="21">
        <f t="shared" si="5"/>
        <v>6864.1467063260825</v>
      </c>
      <c r="AE34" s="2"/>
      <c r="AF34" s="13"/>
      <c r="AG34" s="2"/>
      <c r="AJ34" s="25">
        <f t="shared" si="0"/>
        <v>0</v>
      </c>
      <c r="AK34" s="25">
        <f t="shared" si="1"/>
        <v>0</v>
      </c>
      <c r="AL34" s="25"/>
      <c r="AM34" s="26">
        <f t="shared" si="18"/>
        <v>10308.193941667125</v>
      </c>
      <c r="AN34" s="26">
        <f t="shared" si="11"/>
        <v>10308.193941667121</v>
      </c>
      <c r="AO34" s="25"/>
      <c r="AP34" s="25"/>
      <c r="AQ34" s="25">
        <f t="shared" si="19"/>
        <v>222</v>
      </c>
      <c r="AR34" s="25">
        <f t="shared" si="6"/>
        <v>0.99817002162701707</v>
      </c>
      <c r="AS34" s="25">
        <f t="shared" si="20"/>
        <v>0.66589227416262176</v>
      </c>
      <c r="AT34" s="25">
        <f t="shared" si="7"/>
        <v>182.24057772947904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8"/>
    </row>
    <row r="35" spans="1:59" x14ac:dyDescent="0.25">
      <c r="A35" s="59">
        <f t="shared" si="22"/>
        <v>13</v>
      </c>
      <c r="B35" s="29"/>
      <c r="C35" s="42">
        <f>SUM($M$160:$M$171)</f>
        <v>-42878.866000233073</v>
      </c>
      <c r="D35" s="42">
        <f>SUM($M$160:$M$171)</f>
        <v>-42878.866000233073</v>
      </c>
      <c r="E35" s="42">
        <f>SUM($M$160:$M$171)</f>
        <v>-42878.866000233073</v>
      </c>
      <c r="F35" s="42">
        <f>SUM($M$160:$M$171)</f>
        <v>-42878.866000233073</v>
      </c>
      <c r="G35" s="43">
        <f>SUM($M$160:$M$171)</f>
        <v>-42878.866000233073</v>
      </c>
      <c r="H35" s="29"/>
      <c r="I35" s="59">
        <f t="shared" si="12"/>
        <v>20</v>
      </c>
      <c r="J35" s="20">
        <f>J34</f>
        <v>12120</v>
      </c>
      <c r="K35" s="20">
        <f>K34</f>
        <v>6066.7333333333327</v>
      </c>
      <c r="L35" s="20">
        <f t="shared" si="14"/>
        <v>10308.193941667121</v>
      </c>
      <c r="M35" s="20">
        <f t="shared" si="2"/>
        <v>-4241.4606083337885</v>
      </c>
      <c r="N35" s="20">
        <f t="shared" si="15"/>
        <v>1864830.3415953186</v>
      </c>
      <c r="O35" s="21">
        <f t="shared" si="16"/>
        <v>4059999.9999999995</v>
      </c>
      <c r="P35" s="29"/>
      <c r="Q35" s="29"/>
      <c r="R35" s="2"/>
      <c r="S35" s="5">
        <f t="shared" si="9"/>
        <v>21</v>
      </c>
      <c r="T35" s="1">
        <f>AA267</f>
        <v>0</v>
      </c>
      <c r="U35" s="1">
        <f>AN267</f>
        <v>0</v>
      </c>
      <c r="V35" s="1">
        <f>AC267</f>
        <v>0</v>
      </c>
      <c r="W35" s="1">
        <f>AD267</f>
        <v>0</v>
      </c>
      <c r="X35" s="6">
        <f>SUM(AF256:AF267)</f>
        <v>0</v>
      </c>
      <c r="Y35" s="2"/>
      <c r="Z35" s="19">
        <f t="shared" si="17"/>
        <v>20</v>
      </c>
      <c r="AA35" s="20">
        <f t="shared" si="3"/>
        <v>1864830.3415953186</v>
      </c>
      <c r="AB35" s="20">
        <f t="shared" si="10"/>
        <v>10308.193941667121</v>
      </c>
      <c r="AC35" s="20">
        <f t="shared" si="4"/>
        <v>3431.4629663794449</v>
      </c>
      <c r="AD35" s="21">
        <f t="shared" si="5"/>
        <v>6876.7309752876763</v>
      </c>
      <c r="AE35" s="2"/>
      <c r="AF35" s="13"/>
      <c r="AG35" s="2"/>
      <c r="AJ35" s="25">
        <f t="shared" si="0"/>
        <v>0</v>
      </c>
      <c r="AK35" s="25">
        <f t="shared" si="1"/>
        <v>0</v>
      </c>
      <c r="AL35" s="25"/>
      <c r="AM35" s="26">
        <f t="shared" si="18"/>
        <v>10308.193941667121</v>
      </c>
      <c r="AN35" s="26">
        <f t="shared" si="11"/>
        <v>10308.193941667125</v>
      </c>
      <c r="AO35" s="25"/>
      <c r="AP35" s="25"/>
      <c r="AQ35" s="25">
        <f t="shared" si="19"/>
        <v>221</v>
      </c>
      <c r="AR35" s="25">
        <f t="shared" si="6"/>
        <v>0.99817002162701707</v>
      </c>
      <c r="AS35" s="25">
        <f t="shared" si="20"/>
        <v>0.6671130766652531</v>
      </c>
      <c r="AT35" s="25">
        <f t="shared" si="7"/>
        <v>181.57468545531648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8"/>
    </row>
    <row r="36" spans="1:59" x14ac:dyDescent="0.25">
      <c r="A36" s="59">
        <f t="shared" si="22"/>
        <v>14</v>
      </c>
      <c r="B36" s="29"/>
      <c r="C36" s="42">
        <f>SUM($M$172:$M$183)</f>
        <v>-42070.671387235634</v>
      </c>
      <c r="D36" s="42">
        <f>SUM($M$172:$M$183)</f>
        <v>-42070.671387235634</v>
      </c>
      <c r="E36" s="42">
        <f>SUM($M$172:$M$183)</f>
        <v>-42070.671387235634</v>
      </c>
      <c r="F36" s="42">
        <f>SUM($M$172:$M$183)</f>
        <v>-42070.671387235634</v>
      </c>
      <c r="G36" s="43">
        <f>SUM($M$172:$M$183)</f>
        <v>-42070.671387235634</v>
      </c>
      <c r="H36" s="29"/>
      <c r="I36" s="59">
        <f t="shared" si="12"/>
        <v>21</v>
      </c>
      <c r="J36" s="20">
        <f t="shared" ref="J36:K99" si="31">J35</f>
        <v>12120</v>
      </c>
      <c r="K36" s="20">
        <f t="shared" si="31"/>
        <v>6066.7333333333327</v>
      </c>
      <c r="L36" s="20">
        <f t="shared" si="14"/>
        <v>10308.193941667121</v>
      </c>
      <c r="M36" s="20">
        <f t="shared" si="2"/>
        <v>-4241.4606083337885</v>
      </c>
      <c r="N36" s="20">
        <f t="shared" si="15"/>
        <v>1857941.0032799095</v>
      </c>
      <c r="O36" s="21">
        <f t="shared" si="16"/>
        <v>4059999.9999999995</v>
      </c>
      <c r="P36" s="29"/>
      <c r="Q36" s="29"/>
      <c r="R36" s="2"/>
      <c r="S36" s="5">
        <f t="shared" si="9"/>
        <v>22</v>
      </c>
      <c r="T36" s="1">
        <f>AA279</f>
        <v>0</v>
      </c>
      <c r="U36" s="1">
        <f>AN279</f>
        <v>0</v>
      </c>
      <c r="V36" s="1">
        <f>AC279</f>
        <v>0</v>
      </c>
      <c r="W36" s="1">
        <f>AD279</f>
        <v>0</v>
      </c>
      <c r="X36" s="6">
        <f>SUM(AF268:AF279)</f>
        <v>0</v>
      </c>
      <c r="Y36" s="2"/>
      <c r="Z36" s="19">
        <f t="shared" si="17"/>
        <v>21</v>
      </c>
      <c r="AA36" s="20">
        <f t="shared" si="3"/>
        <v>1857941.0032799095</v>
      </c>
      <c r="AB36" s="20">
        <f t="shared" si="10"/>
        <v>10308.193941667121</v>
      </c>
      <c r="AC36" s="20">
        <f t="shared" si="4"/>
        <v>3418.8556262580842</v>
      </c>
      <c r="AD36" s="21">
        <f t="shared" si="5"/>
        <v>6889.338315409037</v>
      </c>
      <c r="AE36" s="2"/>
      <c r="AF36" s="13"/>
      <c r="AG36" s="2"/>
      <c r="AJ36" s="25">
        <f t="shared" si="0"/>
        <v>0</v>
      </c>
      <c r="AK36" s="25">
        <f t="shared" si="1"/>
        <v>0</v>
      </c>
      <c r="AL36" s="25"/>
      <c r="AM36" s="26">
        <f t="shared" si="18"/>
        <v>10308.193941667121</v>
      </c>
      <c r="AN36" s="26">
        <f t="shared" si="11"/>
        <v>10308.193941667121</v>
      </c>
      <c r="AO36" s="25"/>
      <c r="AP36" s="25"/>
      <c r="AQ36" s="25">
        <f t="shared" si="19"/>
        <v>220</v>
      </c>
      <c r="AR36" s="25">
        <f t="shared" si="6"/>
        <v>0.99817002162701707</v>
      </c>
      <c r="AS36" s="25">
        <f t="shared" si="20"/>
        <v>0.66833611730580611</v>
      </c>
      <c r="AT36" s="25">
        <f t="shared" si="7"/>
        <v>180.90757237865122</v>
      </c>
    </row>
    <row r="37" spans="1:59" x14ac:dyDescent="0.25">
      <c r="A37" s="59">
        <f t="shared" si="22"/>
        <v>15</v>
      </c>
      <c r="B37" s="29"/>
      <c r="C37" s="42">
        <f>SUM($M$184:$M$195)</f>
        <v>-42073.821990020217</v>
      </c>
      <c r="D37" s="42">
        <f>SUM($M$184:$M$195)</f>
        <v>-42073.821990020217</v>
      </c>
      <c r="E37" s="42">
        <f>SUM($M$184:$M$195)</f>
        <v>-42073.821990020217</v>
      </c>
      <c r="F37" s="42">
        <f>SUM($M$184:$M$195)</f>
        <v>-42073.821990020217</v>
      </c>
      <c r="G37" s="43">
        <f>SUM($M$184:$M$195)</f>
        <v>-42073.821990020217</v>
      </c>
      <c r="H37" s="29"/>
      <c r="I37" s="59">
        <f t="shared" si="12"/>
        <v>22</v>
      </c>
      <c r="J37" s="20">
        <f t="shared" si="31"/>
        <v>12120</v>
      </c>
      <c r="K37" s="20">
        <f t="shared" si="31"/>
        <v>6066.7333333333327</v>
      </c>
      <c r="L37" s="20">
        <f t="shared" si="14"/>
        <v>10308.193941667123</v>
      </c>
      <c r="M37" s="20">
        <f t="shared" si="2"/>
        <v>-4241.4606083337903</v>
      </c>
      <c r="N37" s="20">
        <f t="shared" si="15"/>
        <v>1851039.0345109222</v>
      </c>
      <c r="O37" s="21">
        <f t="shared" si="16"/>
        <v>4059999.9999999995</v>
      </c>
      <c r="P37" s="29"/>
      <c r="Q37" s="29"/>
      <c r="R37" s="2"/>
      <c r="S37" s="5">
        <f t="shared" si="9"/>
        <v>23</v>
      </c>
      <c r="T37" s="1">
        <f>AA291</f>
        <v>0</v>
      </c>
      <c r="U37" s="1">
        <f>AN291</f>
        <v>0</v>
      </c>
      <c r="V37" s="1">
        <f>AC291</f>
        <v>0</v>
      </c>
      <c r="W37" s="1">
        <f>AD291</f>
        <v>0</v>
      </c>
      <c r="X37" s="6">
        <f>SUM(AF280:AF291)</f>
        <v>0</v>
      </c>
      <c r="Y37" s="2"/>
      <c r="Z37" s="19">
        <f t="shared" si="17"/>
        <v>22</v>
      </c>
      <c r="AA37" s="20">
        <f t="shared" si="3"/>
        <v>1851039.0345109222</v>
      </c>
      <c r="AB37" s="20">
        <f t="shared" si="10"/>
        <v>10308.193941667123</v>
      </c>
      <c r="AC37" s="20">
        <f t="shared" si="4"/>
        <v>3406.225172679834</v>
      </c>
      <c r="AD37" s="21">
        <f t="shared" si="5"/>
        <v>6901.968768987289</v>
      </c>
      <c r="AE37" s="2"/>
      <c r="AF37" s="13"/>
      <c r="AG37" s="2"/>
      <c r="AJ37" s="25">
        <f t="shared" si="0"/>
        <v>0</v>
      </c>
      <c r="AK37" s="25">
        <f t="shared" si="1"/>
        <v>0</v>
      </c>
      <c r="AL37" s="25"/>
      <c r="AM37" s="26">
        <f t="shared" si="18"/>
        <v>10308.193941667123</v>
      </c>
      <c r="AN37" s="26">
        <f t="shared" si="11"/>
        <v>10308.193941667121</v>
      </c>
      <c r="AO37" s="25"/>
      <c r="AP37" s="25"/>
      <c r="AQ37" s="25">
        <f t="shared" si="19"/>
        <v>219</v>
      </c>
      <c r="AR37" s="25">
        <f t="shared" si="6"/>
        <v>0.99817002162701707</v>
      </c>
      <c r="AS37" s="25">
        <f t="shared" si="20"/>
        <v>0.66956140018753352</v>
      </c>
      <c r="AT37" s="25">
        <f t="shared" si="7"/>
        <v>180.23923626134535</v>
      </c>
    </row>
    <row r="38" spans="1:59" x14ac:dyDescent="0.25">
      <c r="A38" s="59">
        <f t="shared" si="22"/>
        <v>16</v>
      </c>
      <c r="B38" s="29"/>
      <c r="C38" s="42">
        <f>SUM($M$196:$M$207)</f>
        <v>-41249.382665301739</v>
      </c>
      <c r="D38" s="42">
        <f>SUM($M$196:$M$207)</f>
        <v>-41249.382665301739</v>
      </c>
      <c r="E38" s="42">
        <f>SUM($M$196:$M$207)</f>
        <v>-41249.382665301739</v>
      </c>
      <c r="F38" s="42">
        <f>SUM($M$196:$M$207)</f>
        <v>-41249.382665301739</v>
      </c>
      <c r="G38" s="43">
        <f>SUM($M$196:$M$207)</f>
        <v>-41249.382665301739</v>
      </c>
      <c r="H38" s="29"/>
      <c r="I38" s="59">
        <f t="shared" si="12"/>
        <v>23</v>
      </c>
      <c r="J38" s="20">
        <f t="shared" si="31"/>
        <v>12120</v>
      </c>
      <c r="K38" s="20">
        <f t="shared" si="31"/>
        <v>6066.7333333333327</v>
      </c>
      <c r="L38" s="20">
        <f t="shared" si="14"/>
        <v>10308.193941667125</v>
      </c>
      <c r="M38" s="20">
        <f t="shared" si="2"/>
        <v>-4241.4606083337922</v>
      </c>
      <c r="N38" s="20">
        <f t="shared" si="15"/>
        <v>1844124.4121325251</v>
      </c>
      <c r="O38" s="21">
        <f t="shared" si="16"/>
        <v>4059999.9999999995</v>
      </c>
      <c r="P38" s="29"/>
      <c r="Q38" s="29"/>
      <c r="R38" s="2"/>
      <c r="S38" s="5">
        <f t="shared" si="9"/>
        <v>24</v>
      </c>
      <c r="T38" s="1">
        <f>AA303</f>
        <v>0</v>
      </c>
      <c r="U38" s="1">
        <f>AN303</f>
        <v>0</v>
      </c>
      <c r="V38" s="1">
        <f>AC303</f>
        <v>0</v>
      </c>
      <c r="W38" s="1">
        <f>AD303</f>
        <v>0</v>
      </c>
      <c r="X38" s="6">
        <f>SUM(AF292:AF303)</f>
        <v>0</v>
      </c>
      <c r="Y38" s="2"/>
      <c r="Z38" s="19">
        <f t="shared" si="17"/>
        <v>23</v>
      </c>
      <c r="AA38" s="20">
        <f t="shared" si="3"/>
        <v>1844124.4121325251</v>
      </c>
      <c r="AB38" s="20">
        <f t="shared" si="10"/>
        <v>10308.193941667125</v>
      </c>
      <c r="AC38" s="20">
        <f t="shared" si="4"/>
        <v>3393.5715632700239</v>
      </c>
      <c r="AD38" s="21">
        <f t="shared" si="5"/>
        <v>6914.6223783971009</v>
      </c>
      <c r="AE38" s="2"/>
      <c r="AF38" s="13"/>
      <c r="AG38" s="2"/>
      <c r="AJ38" s="25">
        <f t="shared" si="0"/>
        <v>0</v>
      </c>
      <c r="AK38" s="25">
        <f t="shared" si="1"/>
        <v>0</v>
      </c>
      <c r="AL38" s="25"/>
      <c r="AM38" s="26">
        <f t="shared" si="18"/>
        <v>10308.193941667125</v>
      </c>
      <c r="AN38" s="26">
        <f t="shared" si="11"/>
        <v>10308.193941667123</v>
      </c>
      <c r="AO38" s="25"/>
      <c r="AP38" s="25"/>
      <c r="AQ38" s="25">
        <f t="shared" si="19"/>
        <v>218</v>
      </c>
      <c r="AR38" s="25">
        <f t="shared" si="6"/>
        <v>0.99817002162701707</v>
      </c>
      <c r="AS38" s="25">
        <f t="shared" si="20"/>
        <v>0.67078892942121071</v>
      </c>
      <c r="AT38" s="25">
        <f t="shared" si="7"/>
        <v>179.56967486115781</v>
      </c>
    </row>
    <row r="39" spans="1:59" x14ac:dyDescent="0.25">
      <c r="A39" s="59">
        <f t="shared" si="22"/>
        <v>17</v>
      </c>
      <c r="B39" s="29"/>
      <c r="C39" s="42">
        <f>SUM($M$208:$M$219)</f>
        <v>-39597.271785424149</v>
      </c>
      <c r="D39" s="42">
        <f>SUM($M$208:$M$219)</f>
        <v>-39597.271785424149</v>
      </c>
      <c r="E39" s="42">
        <f>SUM($M$208:$M$219)</f>
        <v>-39597.271785424149</v>
      </c>
      <c r="F39" s="42">
        <f>SUM($M$208:$M$219)</f>
        <v>-39597.271785424149</v>
      </c>
      <c r="G39" s="43">
        <f>SUM($M$208:$M$219)</f>
        <v>-39597.271785424149</v>
      </c>
      <c r="H39" s="29"/>
      <c r="I39" s="60">
        <f t="shared" si="12"/>
        <v>24</v>
      </c>
      <c r="J39" s="23">
        <f t="shared" si="31"/>
        <v>12120</v>
      </c>
      <c r="K39" s="23">
        <f t="shared" si="31"/>
        <v>6066.7333333333327</v>
      </c>
      <c r="L39" s="23">
        <f t="shared" si="14"/>
        <v>10308.193941667125</v>
      </c>
      <c r="M39" s="23">
        <f t="shared" si="2"/>
        <v>-4241.4606083337922</v>
      </c>
      <c r="N39" s="23">
        <f t="shared" si="15"/>
        <v>1837197.1129464342</v>
      </c>
      <c r="O39" s="24">
        <f t="shared" si="16"/>
        <v>4059999.9999999995</v>
      </c>
      <c r="P39" s="29"/>
      <c r="Q39" s="29"/>
      <c r="R39" s="2"/>
      <c r="S39" s="5">
        <f t="shared" si="9"/>
        <v>25</v>
      </c>
      <c r="T39" s="1">
        <f>AA315</f>
        <v>0</v>
      </c>
      <c r="U39" s="1">
        <f>AN315</f>
        <v>0</v>
      </c>
      <c r="V39" s="1">
        <f>AC315</f>
        <v>0</v>
      </c>
      <c r="W39" s="1">
        <f>AD315</f>
        <v>0</v>
      </c>
      <c r="X39" s="6">
        <f>SUM(AF304:AF315)</f>
        <v>0</v>
      </c>
      <c r="Y39" s="2"/>
      <c r="Z39" s="22">
        <f t="shared" si="17"/>
        <v>24</v>
      </c>
      <c r="AA39" s="23">
        <f t="shared" si="3"/>
        <v>1837197.1129464342</v>
      </c>
      <c r="AB39" s="23">
        <f t="shared" si="10"/>
        <v>10308.193941667125</v>
      </c>
      <c r="AC39" s="23">
        <f t="shared" si="4"/>
        <v>3380.8947555762961</v>
      </c>
      <c r="AD39" s="24">
        <f t="shared" si="5"/>
        <v>6927.2991860908287</v>
      </c>
      <c r="AE39" s="2"/>
      <c r="AF39" s="14"/>
      <c r="AG39" s="2"/>
      <c r="AJ39" s="25">
        <f t="shared" si="0"/>
        <v>0</v>
      </c>
      <c r="AK39" s="25">
        <f t="shared" si="1"/>
        <v>0</v>
      </c>
      <c r="AL39" s="25"/>
      <c r="AM39" s="26">
        <f t="shared" si="18"/>
        <v>10308.193941667125</v>
      </c>
      <c r="AN39" s="26">
        <f t="shared" si="11"/>
        <v>10308.193941667125</v>
      </c>
      <c r="AO39" s="25"/>
      <c r="AP39" s="25"/>
      <c r="AQ39" s="25">
        <f t="shared" si="19"/>
        <v>217</v>
      </c>
      <c r="AR39" s="25">
        <f t="shared" si="6"/>
        <v>0.99817002162701707</v>
      </c>
      <c r="AS39" s="25">
        <f t="shared" si="20"/>
        <v>0.6720187091251496</v>
      </c>
      <c r="AT39" s="25">
        <f t="shared" si="7"/>
        <v>178.89888593173657</v>
      </c>
    </row>
    <row r="40" spans="1:59" x14ac:dyDescent="0.25">
      <c r="A40" s="59">
        <f t="shared" si="22"/>
        <v>18</v>
      </c>
      <c r="B40" s="29"/>
      <c r="C40" s="42">
        <f>SUM($M$220:$M$231)</f>
        <v>-38756.261230279168</v>
      </c>
      <c r="D40" s="42">
        <f>SUM($M$220:$M$231)</f>
        <v>-38756.261230279168</v>
      </c>
      <c r="E40" s="42">
        <f>SUM($M$220:$M$231)</f>
        <v>-38756.261230279168</v>
      </c>
      <c r="F40" s="42">
        <f>SUM($M$220:$M$231)</f>
        <v>-38756.261230279168</v>
      </c>
      <c r="G40" s="43">
        <f>SUM($M$220:$M$231)</f>
        <v>-38756.261230279168</v>
      </c>
      <c r="H40" s="29"/>
      <c r="I40" s="62">
        <f t="shared" si="12"/>
        <v>25</v>
      </c>
      <c r="J40" s="17">
        <f t="shared" si="31"/>
        <v>12120</v>
      </c>
      <c r="K40" s="17">
        <f t="shared" si="31"/>
        <v>6066.7333333333327</v>
      </c>
      <c r="L40" s="17">
        <f t="shared" si="14"/>
        <v>10308.193941667125</v>
      </c>
      <c r="M40" s="17">
        <f t="shared" si="2"/>
        <v>-4241.4606083337922</v>
      </c>
      <c r="N40" s="17">
        <f t="shared" si="15"/>
        <v>1830257.1137118356</v>
      </c>
      <c r="O40" s="18">
        <f>O39*(1+$K$7)</f>
        <v>4120899.9999999991</v>
      </c>
      <c r="P40" s="29"/>
      <c r="Q40" s="29"/>
      <c r="R40" s="2"/>
      <c r="S40" s="5">
        <f t="shared" si="9"/>
        <v>26</v>
      </c>
      <c r="T40" s="1">
        <f>AA327</f>
        <v>0</v>
      </c>
      <c r="U40" s="1">
        <f>AN327</f>
        <v>0</v>
      </c>
      <c r="V40" s="1">
        <f>AC327</f>
        <v>0</v>
      </c>
      <c r="W40" s="1">
        <f>AD327</f>
        <v>0</v>
      </c>
      <c r="X40" s="6">
        <f>SUM(AF316:AF327)</f>
        <v>0</v>
      </c>
      <c r="Y40" s="2"/>
      <c r="Z40" s="16">
        <f t="shared" si="17"/>
        <v>25</v>
      </c>
      <c r="AA40" s="17">
        <f t="shared" si="3"/>
        <v>1830257.1137118356</v>
      </c>
      <c r="AB40" s="17">
        <f t="shared" si="10"/>
        <v>10308.193941667125</v>
      </c>
      <c r="AC40" s="17">
        <f t="shared" si="4"/>
        <v>3368.1947070684628</v>
      </c>
      <c r="AD40" s="18">
        <f t="shared" si="5"/>
        <v>6939.999234598662</v>
      </c>
      <c r="AE40" s="2"/>
      <c r="AF40" s="12"/>
      <c r="AG40" s="2"/>
      <c r="AJ40" s="25">
        <f t="shared" si="0"/>
        <v>0</v>
      </c>
      <c r="AK40" s="25">
        <f t="shared" si="1"/>
        <v>0</v>
      </c>
      <c r="AL40" s="25"/>
      <c r="AM40" s="26">
        <f t="shared" si="18"/>
        <v>10308.193941667125</v>
      </c>
      <c r="AN40" s="26">
        <f t="shared" si="11"/>
        <v>10308.193941667125</v>
      </c>
      <c r="AO40" s="25"/>
      <c r="AP40" s="25"/>
      <c r="AQ40" s="25">
        <f t="shared" si="19"/>
        <v>216</v>
      </c>
      <c r="AR40" s="25">
        <f t="shared" si="6"/>
        <v>0.99817002162701707</v>
      </c>
      <c r="AS40" s="25">
        <f t="shared" si="20"/>
        <v>0.67325074342521241</v>
      </c>
      <c r="AT40" s="25">
        <f t="shared" si="7"/>
        <v>178.22686722261142</v>
      </c>
    </row>
    <row r="41" spans="1:59" x14ac:dyDescent="0.25">
      <c r="A41" s="59">
        <f t="shared" si="22"/>
        <v>19</v>
      </c>
      <c r="B41" s="29"/>
      <c r="C41" s="42">
        <f>SUM($M$232:$M$243)</f>
        <v>-37906.84056958303</v>
      </c>
      <c r="D41" s="42">
        <f>SUM($M$232:$M$243)</f>
        <v>-37906.84056958303</v>
      </c>
      <c r="E41" s="42">
        <f>SUM($M$232:$M$243)</f>
        <v>-37906.84056958303</v>
      </c>
      <c r="F41" s="42">
        <f>SUM($M$232:$M$243)</f>
        <v>-37906.84056958303</v>
      </c>
      <c r="G41" s="43">
        <f>SUM($M$232:$M$243)</f>
        <v>-37906.84056958303</v>
      </c>
      <c r="H41" s="29"/>
      <c r="I41" s="59">
        <f t="shared" si="12"/>
        <v>26</v>
      </c>
      <c r="J41" s="20">
        <f t="shared" si="31"/>
        <v>12120</v>
      </c>
      <c r="K41" s="20">
        <f t="shared" si="31"/>
        <v>6066.7333333333327</v>
      </c>
      <c r="L41" s="20">
        <f t="shared" si="14"/>
        <v>10308.193941667128</v>
      </c>
      <c r="M41" s="20">
        <f t="shared" si="2"/>
        <v>-4241.4606083337958</v>
      </c>
      <c r="N41" s="20">
        <f t="shared" si="15"/>
        <v>1823304.3911453069</v>
      </c>
      <c r="O41" s="21">
        <f t="shared" si="16"/>
        <v>4120899.9999999991</v>
      </c>
      <c r="P41" s="29"/>
      <c r="Q41" s="29"/>
      <c r="R41" s="2"/>
      <c r="S41" s="5">
        <f t="shared" si="9"/>
        <v>27</v>
      </c>
      <c r="T41" s="1">
        <f>AA339</f>
        <v>0</v>
      </c>
      <c r="U41" s="1">
        <f>AN339</f>
        <v>0</v>
      </c>
      <c r="V41" s="1">
        <f>AC339</f>
        <v>0</v>
      </c>
      <c r="W41" s="1">
        <f>AD339</f>
        <v>0</v>
      </c>
      <c r="X41" s="6">
        <f>SUM(AF328:AF339)</f>
        <v>0</v>
      </c>
      <c r="Y41" s="2"/>
      <c r="Z41" s="19">
        <f t="shared" si="17"/>
        <v>26</v>
      </c>
      <c r="AA41" s="20">
        <f t="shared" si="3"/>
        <v>1823304.3911453069</v>
      </c>
      <c r="AB41" s="20">
        <f t="shared" si="10"/>
        <v>10308.193941667128</v>
      </c>
      <c r="AC41" s="20">
        <f t="shared" si="4"/>
        <v>3355.4713751383651</v>
      </c>
      <c r="AD41" s="21">
        <f t="shared" si="5"/>
        <v>6952.7225665287633</v>
      </c>
      <c r="AE41" s="2"/>
      <c r="AF41" s="13"/>
      <c r="AG41" s="2"/>
      <c r="AJ41" s="25">
        <f t="shared" si="0"/>
        <v>0</v>
      </c>
      <c r="AK41" s="25">
        <f t="shared" si="1"/>
        <v>0</v>
      </c>
      <c r="AL41" s="25"/>
      <c r="AM41" s="26">
        <f t="shared" si="18"/>
        <v>10308.193941667128</v>
      </c>
      <c r="AN41" s="26">
        <f t="shared" si="11"/>
        <v>10308.193941667125</v>
      </c>
      <c r="AO41" s="25"/>
      <c r="AP41" s="25"/>
      <c r="AQ41" s="25">
        <f t="shared" si="19"/>
        <v>215</v>
      </c>
      <c r="AR41" s="25">
        <f t="shared" si="6"/>
        <v>0.99817002162701707</v>
      </c>
      <c r="AS41" s="25">
        <f t="shared" si="20"/>
        <v>0.67448503645482538</v>
      </c>
      <c r="AT41" s="25">
        <f t="shared" si="7"/>
        <v>177.55361647918616</v>
      </c>
    </row>
    <row r="42" spans="1:59" x14ac:dyDescent="0.25">
      <c r="A42" s="59">
        <f t="shared" si="22"/>
        <v>20</v>
      </c>
      <c r="B42" s="29"/>
      <c r="C42" s="44">
        <f>SUM($M$244:$M$255)+O255-$AA$255</f>
        <v>5270754.0557757635</v>
      </c>
      <c r="D42" s="42">
        <f>SUM($M$244:$M$255)</f>
        <v>-37048.925702282177</v>
      </c>
      <c r="E42" s="42">
        <f>SUM($M$244:$M$255)</f>
        <v>-37048.925702282177</v>
      </c>
      <c r="F42" s="42">
        <f>SUM($M$244:$M$255)</f>
        <v>-37048.925702282177</v>
      </c>
      <c r="G42" s="43">
        <f>SUM($M$244:$M$255)</f>
        <v>-37048.925702282177</v>
      </c>
      <c r="H42" s="29"/>
      <c r="I42" s="59">
        <f t="shared" si="12"/>
        <v>27</v>
      </c>
      <c r="J42" s="20">
        <f t="shared" si="31"/>
        <v>12120</v>
      </c>
      <c r="K42" s="20">
        <f t="shared" si="31"/>
        <v>6066.7333333333327</v>
      </c>
      <c r="L42" s="20">
        <f t="shared" si="14"/>
        <v>10308.193941667127</v>
      </c>
      <c r="M42" s="20">
        <f t="shared" si="2"/>
        <v>-4241.460608333794</v>
      </c>
      <c r="N42" s="20">
        <f t="shared" si="15"/>
        <v>1816338.9219207393</v>
      </c>
      <c r="O42" s="21">
        <f t="shared" si="16"/>
        <v>4120899.9999999991</v>
      </c>
      <c r="P42" s="29"/>
      <c r="Q42" s="29"/>
      <c r="R42" s="2"/>
      <c r="S42" s="5">
        <f t="shared" si="9"/>
        <v>28</v>
      </c>
      <c r="T42" s="1">
        <f>AA351</f>
        <v>0</v>
      </c>
      <c r="U42" s="1">
        <f>AN351</f>
        <v>0</v>
      </c>
      <c r="V42" s="1">
        <f>AC351</f>
        <v>0</v>
      </c>
      <c r="W42" s="1">
        <f>AD351</f>
        <v>0</v>
      </c>
      <c r="X42" s="6">
        <f>SUM(AF340:AF351)</f>
        <v>0</v>
      </c>
      <c r="Y42" s="2"/>
      <c r="Z42" s="19">
        <f t="shared" si="17"/>
        <v>27</v>
      </c>
      <c r="AA42" s="20">
        <f t="shared" si="3"/>
        <v>1816338.9219207393</v>
      </c>
      <c r="AB42" s="20">
        <f t="shared" si="10"/>
        <v>10308.193941667127</v>
      </c>
      <c r="AC42" s="20">
        <f t="shared" si="4"/>
        <v>3342.7247170997293</v>
      </c>
      <c r="AD42" s="21">
        <f t="shared" si="5"/>
        <v>6965.4692245673978</v>
      </c>
      <c r="AE42" s="2"/>
      <c r="AF42" s="13"/>
      <c r="AG42" s="2"/>
      <c r="AJ42" s="25">
        <f t="shared" si="0"/>
        <v>0</v>
      </c>
      <c r="AK42" s="25">
        <f t="shared" si="1"/>
        <v>0</v>
      </c>
      <c r="AL42" s="25"/>
      <c r="AM42" s="26">
        <f t="shared" si="18"/>
        <v>10308.193941667127</v>
      </c>
      <c r="AN42" s="26">
        <f t="shared" si="11"/>
        <v>10308.193941667128</v>
      </c>
      <c r="AO42" s="25"/>
      <c r="AP42" s="25"/>
      <c r="AQ42" s="25">
        <f t="shared" si="19"/>
        <v>214</v>
      </c>
      <c r="AR42" s="25">
        <f t="shared" si="6"/>
        <v>0.99817002162701707</v>
      </c>
      <c r="AS42" s="25">
        <f t="shared" si="20"/>
        <v>0.67572159235499252</v>
      </c>
      <c r="AT42" s="25">
        <f t="shared" si="7"/>
        <v>176.87913144273136</v>
      </c>
    </row>
    <row r="43" spans="1:59" x14ac:dyDescent="0.25">
      <c r="A43" s="59">
        <f t="shared" si="22"/>
        <v>21</v>
      </c>
      <c r="B43" s="29"/>
      <c r="C43" s="29"/>
      <c r="D43" s="42">
        <f>SUM($M$256:$M$267)</f>
        <v>87515.89561370961</v>
      </c>
      <c r="E43" s="42">
        <f>SUM($M$256:$M$267)</f>
        <v>87515.89561370961</v>
      </c>
      <c r="F43" s="42">
        <f>SUM($M$256:$M$267)</f>
        <v>87515.89561370961</v>
      </c>
      <c r="G43" s="43">
        <f>SUM($M$256:$M$267)</f>
        <v>87515.89561370961</v>
      </c>
      <c r="H43" s="29"/>
      <c r="I43" s="59">
        <f t="shared" si="12"/>
        <v>28</v>
      </c>
      <c r="J43" s="20">
        <f t="shared" si="31"/>
        <v>12120</v>
      </c>
      <c r="K43" s="20">
        <f t="shared" si="31"/>
        <v>6066.7333333333327</v>
      </c>
      <c r="L43" s="20">
        <f t="shared" si="14"/>
        <v>10308.193941667125</v>
      </c>
      <c r="M43" s="20">
        <f t="shared" si="2"/>
        <v>-4241.4606083337922</v>
      </c>
      <c r="N43" s="20">
        <f t="shared" si="15"/>
        <v>1809360.6826692603</v>
      </c>
      <c r="O43" s="21">
        <f t="shared" si="16"/>
        <v>4120899.9999999991</v>
      </c>
      <c r="P43" s="29"/>
      <c r="Q43" s="29"/>
      <c r="R43" s="2"/>
      <c r="S43" s="5">
        <f t="shared" si="9"/>
        <v>29</v>
      </c>
      <c r="T43" s="1">
        <f>AA363</f>
        <v>0</v>
      </c>
      <c r="U43" s="1">
        <f>AN363</f>
        <v>0</v>
      </c>
      <c r="V43" s="1">
        <f>AC363</f>
        <v>0</v>
      </c>
      <c r="W43" s="1">
        <f>AD363</f>
        <v>0</v>
      </c>
      <c r="X43" s="6">
        <f>SUM(AF352:AF363)</f>
        <v>0</v>
      </c>
      <c r="Y43" s="2"/>
      <c r="Z43" s="19">
        <f t="shared" si="17"/>
        <v>28</v>
      </c>
      <c r="AA43" s="20">
        <f t="shared" si="3"/>
        <v>1809360.6826692603</v>
      </c>
      <c r="AB43" s="20">
        <f t="shared" si="10"/>
        <v>10308.193941667125</v>
      </c>
      <c r="AC43" s="20">
        <f t="shared" si="4"/>
        <v>3329.9546901880221</v>
      </c>
      <c r="AD43" s="21">
        <f t="shared" si="5"/>
        <v>6978.2392514791027</v>
      </c>
      <c r="AE43" s="2"/>
      <c r="AF43" s="13"/>
      <c r="AG43" s="2"/>
      <c r="AJ43" s="25">
        <f t="shared" si="0"/>
        <v>0</v>
      </c>
      <c r="AK43" s="25">
        <f t="shared" si="1"/>
        <v>0</v>
      </c>
      <c r="AL43" s="25"/>
      <c r="AM43" s="26">
        <f t="shared" si="18"/>
        <v>10308.193941667125</v>
      </c>
      <c r="AN43" s="26">
        <f t="shared" si="11"/>
        <v>10308.193941667127</v>
      </c>
      <c r="AO43" s="25"/>
      <c r="AP43" s="25"/>
      <c r="AQ43" s="25">
        <f t="shared" si="19"/>
        <v>213</v>
      </c>
      <c r="AR43" s="25">
        <f t="shared" si="6"/>
        <v>0.99817002162701707</v>
      </c>
      <c r="AS43" s="25">
        <f t="shared" si="20"/>
        <v>0.67696041527430995</v>
      </c>
      <c r="AT43" s="25">
        <f t="shared" si="7"/>
        <v>176.2034098503764</v>
      </c>
    </row>
    <row r="44" spans="1:59" x14ac:dyDescent="0.25">
      <c r="A44" s="59">
        <f t="shared" si="22"/>
        <v>22</v>
      </c>
      <c r="B44" s="29"/>
      <c r="C44" s="29"/>
      <c r="D44" s="42">
        <f>SUM($M$268:$M$279)</f>
        <v>88391.054569846689</v>
      </c>
      <c r="E44" s="42">
        <f>SUM($M$268:$M$279)</f>
        <v>88391.054569846689</v>
      </c>
      <c r="F44" s="42">
        <f>SUM($M$268:$M$279)</f>
        <v>88391.054569846689</v>
      </c>
      <c r="G44" s="43">
        <f>SUM($M$268:$M$279)</f>
        <v>88391.054569846689</v>
      </c>
      <c r="H44" s="29"/>
      <c r="I44" s="59">
        <f t="shared" si="12"/>
        <v>29</v>
      </c>
      <c r="J44" s="20">
        <f t="shared" si="31"/>
        <v>12120</v>
      </c>
      <c r="K44" s="20">
        <f t="shared" si="31"/>
        <v>6066.7333333333327</v>
      </c>
      <c r="L44" s="20">
        <f t="shared" si="14"/>
        <v>10308.193941667128</v>
      </c>
      <c r="M44" s="20">
        <f t="shared" si="2"/>
        <v>-4241.4606083337958</v>
      </c>
      <c r="N44" s="20">
        <f t="shared" si="15"/>
        <v>1802369.6499791534</v>
      </c>
      <c r="O44" s="21">
        <f t="shared" si="16"/>
        <v>4120899.9999999991</v>
      </c>
      <c r="P44" s="29"/>
      <c r="Q44" s="29"/>
      <c r="R44" s="2"/>
      <c r="S44" s="7">
        <f t="shared" si="9"/>
        <v>30</v>
      </c>
      <c r="T44" s="8">
        <f>AA375</f>
        <v>0</v>
      </c>
      <c r="U44" s="8">
        <f>AN375</f>
        <v>0</v>
      </c>
      <c r="V44" s="8">
        <f>AC375</f>
        <v>0</v>
      </c>
      <c r="W44" s="8">
        <f>AD375</f>
        <v>0</v>
      </c>
      <c r="X44" s="9">
        <f>SUM(AF352:AF363)</f>
        <v>0</v>
      </c>
      <c r="Y44" s="2"/>
      <c r="Z44" s="19">
        <f t="shared" si="17"/>
        <v>29</v>
      </c>
      <c r="AA44" s="20">
        <f t="shared" si="3"/>
        <v>1802369.6499791534</v>
      </c>
      <c r="AB44" s="20">
        <f t="shared" si="10"/>
        <v>10308.193941667128</v>
      </c>
      <c r="AC44" s="20">
        <f t="shared" si="4"/>
        <v>3317.1612515603106</v>
      </c>
      <c r="AD44" s="21">
        <f t="shared" si="5"/>
        <v>6991.0326901068183</v>
      </c>
      <c r="AE44" s="2"/>
      <c r="AF44" s="13"/>
      <c r="AG44" s="2"/>
      <c r="AJ44" s="25">
        <f t="shared" si="0"/>
        <v>0</v>
      </c>
      <c r="AK44" s="25">
        <f t="shared" si="1"/>
        <v>0</v>
      </c>
      <c r="AL44" s="25"/>
      <c r="AM44" s="26">
        <f t="shared" si="18"/>
        <v>10308.193941667128</v>
      </c>
      <c r="AN44" s="26">
        <f t="shared" si="11"/>
        <v>10308.193941667125</v>
      </c>
      <c r="AO44" s="25"/>
      <c r="AP44" s="25"/>
      <c r="AQ44" s="25">
        <f t="shared" si="19"/>
        <v>212</v>
      </c>
      <c r="AR44" s="25">
        <f t="shared" si="6"/>
        <v>0.99817002162701707</v>
      </c>
      <c r="AS44" s="25">
        <f t="shared" si="20"/>
        <v>0.6782015093689796</v>
      </c>
      <c r="AT44" s="25">
        <f t="shared" si="7"/>
        <v>175.52644943510202</v>
      </c>
    </row>
    <row r="45" spans="1:59" ht="15.75" thickBot="1" x14ac:dyDescent="0.3">
      <c r="A45" s="59">
        <f t="shared" si="22"/>
        <v>23</v>
      </c>
      <c r="B45" s="29"/>
      <c r="C45" s="29"/>
      <c r="D45" s="42">
        <f>SUM($M$280:$M$291)</f>
        <v>89274.965115545143</v>
      </c>
      <c r="E45" s="42">
        <f>SUM($M$280:$M$291)</f>
        <v>89274.965115545143</v>
      </c>
      <c r="F45" s="42">
        <f>SUM($M$280:$M$291)</f>
        <v>89274.965115545143</v>
      </c>
      <c r="G45" s="43">
        <f>SUM($M$280:$M$291)</f>
        <v>89274.965115545143</v>
      </c>
      <c r="H45" s="29"/>
      <c r="I45" s="59">
        <f t="shared" si="12"/>
        <v>30</v>
      </c>
      <c r="J45" s="20">
        <f t="shared" si="31"/>
        <v>12120</v>
      </c>
      <c r="K45" s="20">
        <f t="shared" si="31"/>
        <v>6066.7333333333327</v>
      </c>
      <c r="L45" s="20">
        <f t="shared" si="14"/>
        <v>10308.193941667128</v>
      </c>
      <c r="M45" s="20">
        <f t="shared" si="2"/>
        <v>-4241.4606083337958</v>
      </c>
      <c r="N45" s="20">
        <f t="shared" si="15"/>
        <v>1795365.8003957814</v>
      </c>
      <c r="O45" s="21">
        <f t="shared" si="16"/>
        <v>4120899.9999999991</v>
      </c>
      <c r="P45" s="29"/>
      <c r="Q45" s="29"/>
      <c r="R45" s="2"/>
      <c r="S45" s="2"/>
      <c r="T45" s="2"/>
      <c r="U45" s="2"/>
      <c r="V45" s="2"/>
      <c r="W45" s="2"/>
      <c r="X45" s="2"/>
      <c r="Y45" s="2"/>
      <c r="Z45" s="19">
        <f t="shared" si="17"/>
        <v>30</v>
      </c>
      <c r="AA45" s="20">
        <f t="shared" si="3"/>
        <v>1795365.8003957814</v>
      </c>
      <c r="AB45" s="20">
        <f t="shared" si="10"/>
        <v>10308.193941667128</v>
      </c>
      <c r="AC45" s="20">
        <f t="shared" si="4"/>
        <v>3304.3443582951145</v>
      </c>
      <c r="AD45" s="21">
        <f t="shared" si="5"/>
        <v>7003.8495833720135</v>
      </c>
      <c r="AE45" s="2"/>
      <c r="AF45" s="13"/>
      <c r="AG45" s="2"/>
      <c r="AJ45" s="25">
        <f t="shared" si="0"/>
        <v>0</v>
      </c>
      <c r="AK45" s="25">
        <f t="shared" si="1"/>
        <v>0</v>
      </c>
      <c r="AL45" s="25"/>
      <c r="AM45" s="26">
        <f t="shared" si="18"/>
        <v>10308.193941667128</v>
      </c>
      <c r="AN45" s="26">
        <f t="shared" si="11"/>
        <v>10308.193941667128</v>
      </c>
      <c r="AO45" s="25"/>
      <c r="AP45" s="25"/>
      <c r="AQ45" s="25">
        <f t="shared" si="19"/>
        <v>211</v>
      </c>
      <c r="AR45" s="25">
        <f t="shared" si="6"/>
        <v>0.99817002162701707</v>
      </c>
      <c r="AS45" s="25">
        <f t="shared" si="20"/>
        <v>0.67944487880282278</v>
      </c>
      <c r="AT45" s="25">
        <f t="shared" si="7"/>
        <v>174.84824792573303</v>
      </c>
    </row>
    <row r="46" spans="1:59" x14ac:dyDescent="0.25">
      <c r="A46" s="59">
        <f t="shared" si="22"/>
        <v>24</v>
      </c>
      <c r="B46" s="29"/>
      <c r="C46" s="29"/>
      <c r="D46" s="42">
        <f>SUM($M$292:$M$303)</f>
        <v>90167.714766700607</v>
      </c>
      <c r="E46" s="42">
        <f>SUM($M$292:$M$303)</f>
        <v>90167.714766700607</v>
      </c>
      <c r="F46" s="42">
        <f>SUM($M$292:$M$303)</f>
        <v>90167.714766700607</v>
      </c>
      <c r="G46" s="43">
        <f>SUM($M$292:$M$303)</f>
        <v>90167.714766700607</v>
      </c>
      <c r="H46" s="29"/>
      <c r="I46" s="59">
        <f t="shared" si="12"/>
        <v>31</v>
      </c>
      <c r="J46" s="20">
        <f>J45*(1+$K$4)</f>
        <v>12241.2</v>
      </c>
      <c r="K46" s="20">
        <f t="shared" ref="K46" si="32">J46-($O$4+$O$7+$O$9)*POWER((1+$K$4),(I45-6)/12)</f>
        <v>6127.4006666666664</v>
      </c>
      <c r="L46" s="20">
        <f t="shared" si="14"/>
        <v>10308.19394166713</v>
      </c>
      <c r="M46" s="20">
        <f t="shared" si="2"/>
        <v>-4180.7932750004638</v>
      </c>
      <c r="N46" s="20">
        <f t="shared" si="15"/>
        <v>1788349.1104215065</v>
      </c>
      <c r="O46" s="21">
        <f t="shared" si="16"/>
        <v>4120899.9999999991</v>
      </c>
      <c r="P46" s="29"/>
      <c r="Q46" s="29"/>
      <c r="R46" s="2"/>
      <c r="S46" s="2"/>
      <c r="T46" s="2"/>
      <c r="U46" s="109" t="str">
        <f>AB378</f>
        <v>Zaplaceno celkem</v>
      </c>
      <c r="V46" s="109" t="str">
        <f>AC378</f>
        <v>Úrok celkem</v>
      </c>
      <c r="W46" s="109" t="str">
        <f>AD378</f>
        <v>Úmor celkem</v>
      </c>
      <c r="X46" s="109" t="str">
        <f>AF378</f>
        <v>Mimořádné splátky celkem</v>
      </c>
      <c r="Y46" s="2"/>
      <c r="Z46" s="19">
        <f t="shared" si="17"/>
        <v>31</v>
      </c>
      <c r="AA46" s="20">
        <f t="shared" si="3"/>
        <v>1788349.1104215065</v>
      </c>
      <c r="AB46" s="20">
        <f t="shared" si="10"/>
        <v>10308.19394166713</v>
      </c>
      <c r="AC46" s="20">
        <f t="shared" si="4"/>
        <v>3291.5039673922661</v>
      </c>
      <c r="AD46" s="21">
        <f t="shared" si="5"/>
        <v>7016.6899742748647</v>
      </c>
      <c r="AE46" s="2"/>
      <c r="AF46" s="13"/>
      <c r="AG46" s="2"/>
      <c r="AJ46" s="25">
        <f t="shared" si="0"/>
        <v>0</v>
      </c>
      <c r="AK46" s="25">
        <f t="shared" si="1"/>
        <v>0</v>
      </c>
      <c r="AL46" s="25"/>
      <c r="AM46" s="26">
        <f t="shared" si="18"/>
        <v>10308.19394166713</v>
      </c>
      <c r="AN46" s="26">
        <f t="shared" si="11"/>
        <v>10308.193941667128</v>
      </c>
      <c r="AO46" s="25"/>
      <c r="AP46" s="25"/>
      <c r="AQ46" s="25">
        <f t="shared" si="19"/>
        <v>210</v>
      </c>
      <c r="AR46" s="25">
        <f t="shared" si="6"/>
        <v>0.99817002162701707</v>
      </c>
      <c r="AS46" s="25">
        <f t="shared" si="20"/>
        <v>0.68069052774729466</v>
      </c>
      <c r="AT46" s="25">
        <f t="shared" si="7"/>
        <v>174.16880304693018</v>
      </c>
    </row>
    <row r="47" spans="1:59" ht="15" customHeight="1" thickBot="1" x14ac:dyDescent="0.3">
      <c r="A47" s="59">
        <f t="shared" si="22"/>
        <v>25</v>
      </c>
      <c r="B47" s="29"/>
      <c r="C47" s="29"/>
      <c r="D47" s="42">
        <f>SUM($M$304:$M$315)</f>
        <v>91069.391914367632</v>
      </c>
      <c r="E47" s="42">
        <f>SUM($M$304:$M$315)</f>
        <v>91069.391914367632</v>
      </c>
      <c r="F47" s="42">
        <f>SUM($M$304:$M$315)</f>
        <v>91069.391914367632</v>
      </c>
      <c r="G47" s="43">
        <f>SUM($M$304:$M$315)</f>
        <v>91069.391914367632</v>
      </c>
      <c r="H47" s="29"/>
      <c r="I47" s="59">
        <f t="shared" si="12"/>
        <v>32</v>
      </c>
      <c r="J47" s="20">
        <f t="shared" si="31"/>
        <v>12241.2</v>
      </c>
      <c r="K47" s="20">
        <f t="shared" si="31"/>
        <v>6127.4006666666664</v>
      </c>
      <c r="L47" s="20">
        <f t="shared" si="14"/>
        <v>10308.193941667128</v>
      </c>
      <c r="M47" s="20">
        <f t="shared" si="2"/>
        <v>-4180.793275000462</v>
      </c>
      <c r="N47" s="20">
        <f t="shared" si="15"/>
        <v>1781319.5565156119</v>
      </c>
      <c r="O47" s="21">
        <f t="shared" si="16"/>
        <v>4120899.9999999991</v>
      </c>
      <c r="P47" s="29"/>
      <c r="Q47" s="29"/>
      <c r="R47" s="2"/>
      <c r="S47" s="2"/>
      <c r="T47" s="2"/>
      <c r="U47" s="110"/>
      <c r="V47" s="110"/>
      <c r="W47" s="110"/>
      <c r="X47" s="110"/>
      <c r="Y47" s="2"/>
      <c r="Z47" s="19">
        <f t="shared" si="17"/>
        <v>32</v>
      </c>
      <c r="AA47" s="20">
        <f t="shared" si="3"/>
        <v>1781319.5565156119</v>
      </c>
      <c r="AB47" s="20">
        <f t="shared" si="10"/>
        <v>10308.193941667128</v>
      </c>
      <c r="AC47" s="20">
        <f t="shared" si="4"/>
        <v>3278.6400357727616</v>
      </c>
      <c r="AD47" s="21">
        <f t="shared" si="5"/>
        <v>7029.5539058943668</v>
      </c>
      <c r="AE47" s="2"/>
      <c r="AF47" s="13"/>
      <c r="AG47" s="2"/>
      <c r="AJ47" s="25">
        <f t="shared" si="0"/>
        <v>0</v>
      </c>
      <c r="AK47" s="25">
        <f t="shared" si="1"/>
        <v>0</v>
      </c>
      <c r="AL47" s="25"/>
      <c r="AM47" s="26">
        <f t="shared" si="18"/>
        <v>10308.193941667128</v>
      </c>
      <c r="AN47" s="26">
        <f t="shared" si="11"/>
        <v>10308.19394166713</v>
      </c>
      <c r="AO47" s="25"/>
      <c r="AP47" s="25"/>
      <c r="AQ47" s="25">
        <f t="shared" si="19"/>
        <v>209</v>
      </c>
      <c r="AR47" s="25">
        <f t="shared" si="6"/>
        <v>0.99817002162701707</v>
      </c>
      <c r="AS47" s="25">
        <f t="shared" si="20"/>
        <v>0.68193846038149797</v>
      </c>
      <c r="AT47" s="25">
        <f t="shared" si="7"/>
        <v>173.48811251918292</v>
      </c>
    </row>
    <row r="48" spans="1:59" ht="15" customHeight="1" x14ac:dyDescent="0.25">
      <c r="A48" s="59">
        <f t="shared" si="22"/>
        <v>26</v>
      </c>
      <c r="B48" s="29"/>
      <c r="C48" s="29"/>
      <c r="D48" s="42">
        <f>SUM($M$316:$M$327)</f>
        <v>91980.085833511286</v>
      </c>
      <c r="E48" s="42">
        <f>SUM($M$316:$M$327)</f>
        <v>91980.085833511286</v>
      </c>
      <c r="F48" s="42">
        <f>SUM($M$316:$M$327)</f>
        <v>91980.085833511286</v>
      </c>
      <c r="G48" s="43">
        <f>SUM($M$316:$M$327)</f>
        <v>91980.085833511286</v>
      </c>
      <c r="H48" s="29"/>
      <c r="I48" s="59">
        <f t="shared" si="12"/>
        <v>33</v>
      </c>
      <c r="J48" s="20">
        <f t="shared" si="31"/>
        <v>12241.2</v>
      </c>
      <c r="K48" s="20">
        <f t="shared" ref="K48" si="33">K47</f>
        <v>6127.4006666666664</v>
      </c>
      <c r="L48" s="20">
        <f t="shared" si="14"/>
        <v>10308.19394166713</v>
      </c>
      <c r="M48" s="20">
        <f t="shared" si="2"/>
        <v>-4180.7932750004638</v>
      </c>
      <c r="N48" s="20">
        <f t="shared" si="15"/>
        <v>1774277.1150942233</v>
      </c>
      <c r="O48" s="21">
        <f t="shared" si="16"/>
        <v>4120899.9999999991</v>
      </c>
      <c r="P48" s="29"/>
      <c r="Q48" s="29"/>
      <c r="R48" s="2"/>
      <c r="S48" s="2"/>
      <c r="T48" s="2"/>
      <c r="U48" s="111">
        <f>AB380</f>
        <v>2473966.5460001505</v>
      </c>
      <c r="V48" s="111">
        <f>AC380</f>
        <v>473966.54600014829</v>
      </c>
      <c r="W48" s="111">
        <f>AD380</f>
        <v>1999999.9999999993</v>
      </c>
      <c r="X48" s="111">
        <f>AF380</f>
        <v>0</v>
      </c>
      <c r="Y48" s="2"/>
      <c r="Z48" s="19">
        <f t="shared" si="17"/>
        <v>33</v>
      </c>
      <c r="AA48" s="20">
        <f t="shared" si="3"/>
        <v>1774277.1150942233</v>
      </c>
      <c r="AB48" s="20">
        <f t="shared" si="10"/>
        <v>10308.19394166713</v>
      </c>
      <c r="AC48" s="20">
        <f t="shared" si="4"/>
        <v>3265.7525202786219</v>
      </c>
      <c r="AD48" s="21">
        <f t="shared" si="5"/>
        <v>7042.4414213885084</v>
      </c>
      <c r="AE48" s="2"/>
      <c r="AF48" s="13"/>
      <c r="AG48" s="2"/>
      <c r="AJ48" s="25">
        <f t="shared" si="0"/>
        <v>0</v>
      </c>
      <c r="AK48" s="25">
        <f t="shared" si="1"/>
        <v>0</v>
      </c>
      <c r="AL48" s="25"/>
      <c r="AM48" s="26">
        <f t="shared" si="18"/>
        <v>10308.19394166713</v>
      </c>
      <c r="AN48" s="26">
        <f t="shared" si="11"/>
        <v>10308.193941667128</v>
      </c>
      <c r="AO48" s="25"/>
      <c r="AP48" s="25"/>
      <c r="AQ48" s="25">
        <f t="shared" si="19"/>
        <v>208</v>
      </c>
      <c r="AR48" s="25">
        <f t="shared" si="6"/>
        <v>0.99817002162701707</v>
      </c>
      <c r="AS48" s="25">
        <f t="shared" si="20"/>
        <v>0.68318868089219753</v>
      </c>
      <c r="AT48" s="25">
        <f t="shared" si="7"/>
        <v>172.80617405880136</v>
      </c>
    </row>
    <row r="49" spans="1:46" ht="15.75" thickBot="1" x14ac:dyDescent="0.3">
      <c r="A49" s="59">
        <f t="shared" si="22"/>
        <v>27</v>
      </c>
      <c r="B49" s="29"/>
      <c r="C49" s="29"/>
      <c r="D49" s="42">
        <f>SUM($M$328:$M$339)</f>
        <v>92899.88669184639</v>
      </c>
      <c r="E49" s="42">
        <f>SUM($M$328:$M$339)</f>
        <v>92899.88669184639</v>
      </c>
      <c r="F49" s="42">
        <f>SUM($M$328:$M$339)</f>
        <v>92899.88669184639</v>
      </c>
      <c r="G49" s="43">
        <f>SUM($M$328:$M$339)</f>
        <v>92899.88669184639</v>
      </c>
      <c r="H49" s="29"/>
      <c r="I49" s="59">
        <f t="shared" si="12"/>
        <v>34</v>
      </c>
      <c r="J49" s="20">
        <f t="shared" si="31"/>
        <v>12241.2</v>
      </c>
      <c r="K49" s="20">
        <f t="shared" ref="K49" si="34">K48</f>
        <v>6127.4006666666664</v>
      </c>
      <c r="L49" s="20">
        <f t="shared" si="14"/>
        <v>10308.193941667128</v>
      </c>
      <c r="M49" s="20">
        <f t="shared" si="2"/>
        <v>-4180.793275000462</v>
      </c>
      <c r="N49" s="20">
        <f t="shared" si="15"/>
        <v>1767221.7625302288</v>
      </c>
      <c r="O49" s="21">
        <f t="shared" si="16"/>
        <v>4120899.9999999991</v>
      </c>
      <c r="P49" s="29"/>
      <c r="Q49" s="29"/>
      <c r="R49" s="2"/>
      <c r="S49" s="2"/>
      <c r="T49" s="2"/>
      <c r="U49" s="112"/>
      <c r="V49" s="112"/>
      <c r="W49" s="112"/>
      <c r="X49" s="112"/>
      <c r="Y49" s="2"/>
      <c r="Z49" s="19">
        <f t="shared" si="17"/>
        <v>34</v>
      </c>
      <c r="AA49" s="20">
        <f t="shared" si="3"/>
        <v>1767221.7625302288</v>
      </c>
      <c r="AB49" s="20">
        <f t="shared" si="10"/>
        <v>10308.193941667128</v>
      </c>
      <c r="AC49" s="20">
        <f t="shared" si="4"/>
        <v>3252.8413776727425</v>
      </c>
      <c r="AD49" s="21">
        <f t="shared" si="5"/>
        <v>7055.3525639943855</v>
      </c>
      <c r="AE49" s="2"/>
      <c r="AF49" s="13"/>
      <c r="AG49" s="2"/>
      <c r="AJ49" s="25">
        <f t="shared" si="0"/>
        <v>0</v>
      </c>
      <c r="AK49" s="25">
        <f t="shared" si="1"/>
        <v>0</v>
      </c>
      <c r="AL49" s="25"/>
      <c r="AM49" s="26">
        <f t="shared" si="18"/>
        <v>10308.193941667128</v>
      </c>
      <c r="AN49" s="26">
        <f t="shared" si="11"/>
        <v>10308.19394166713</v>
      </c>
      <c r="AO49" s="25"/>
      <c r="AP49" s="25"/>
      <c r="AQ49" s="25">
        <f t="shared" si="19"/>
        <v>207</v>
      </c>
      <c r="AR49" s="25">
        <f t="shared" si="6"/>
        <v>0.99817002162701707</v>
      </c>
      <c r="AS49" s="25">
        <f t="shared" si="20"/>
        <v>0.68444119347383314</v>
      </c>
      <c r="AT49" s="25">
        <f t="shared" si="7"/>
        <v>172.1229853779092</v>
      </c>
    </row>
    <row r="50" spans="1:46" x14ac:dyDescent="0.25">
      <c r="A50" s="59">
        <f t="shared" si="22"/>
        <v>28</v>
      </c>
      <c r="B50" s="29"/>
      <c r="C50" s="29"/>
      <c r="D50" s="42">
        <f>SUM($M$340:$M$351)</f>
        <v>93828.885558764829</v>
      </c>
      <c r="E50" s="42">
        <f>SUM($M$340:$M$351)</f>
        <v>93828.885558764829</v>
      </c>
      <c r="F50" s="42">
        <f>SUM($M$340:$M$351)</f>
        <v>93828.885558764829</v>
      </c>
      <c r="G50" s="43">
        <f>SUM($M$340:$M$351)</f>
        <v>93828.885558764829</v>
      </c>
      <c r="H50" s="29"/>
      <c r="I50" s="59">
        <f t="shared" si="12"/>
        <v>35</v>
      </c>
      <c r="J50" s="20">
        <f t="shared" si="31"/>
        <v>12241.2</v>
      </c>
      <c r="K50" s="20">
        <f t="shared" ref="K50" si="35">K49</f>
        <v>6127.4006666666664</v>
      </c>
      <c r="L50" s="20">
        <f t="shared" si="14"/>
        <v>10308.19394166713</v>
      </c>
      <c r="M50" s="20">
        <f t="shared" si="2"/>
        <v>-4180.7932750004638</v>
      </c>
      <c r="N50" s="20">
        <f t="shared" si="15"/>
        <v>1760153.4751532003</v>
      </c>
      <c r="O50" s="21">
        <f t="shared" si="16"/>
        <v>4120899.9999999991</v>
      </c>
      <c r="P50" s="29"/>
      <c r="Q50" s="29"/>
      <c r="R50" s="2"/>
      <c r="S50" s="2"/>
      <c r="T50" s="2"/>
      <c r="U50" s="2"/>
      <c r="V50" s="2"/>
      <c r="W50" s="2"/>
      <c r="X50" s="2"/>
      <c r="Y50" s="2"/>
      <c r="Z50" s="19">
        <f t="shared" si="17"/>
        <v>35</v>
      </c>
      <c r="AA50" s="20">
        <f t="shared" si="3"/>
        <v>1760153.4751532003</v>
      </c>
      <c r="AB50" s="20">
        <f t="shared" si="10"/>
        <v>10308.19394166713</v>
      </c>
      <c r="AC50" s="20">
        <f t="shared" si="4"/>
        <v>3239.9065646387526</v>
      </c>
      <c r="AD50" s="21">
        <f t="shared" si="5"/>
        <v>7068.2873770283777</v>
      </c>
      <c r="AE50" s="2"/>
      <c r="AF50" s="13"/>
      <c r="AG50" s="2"/>
      <c r="AJ50" s="25">
        <f t="shared" si="0"/>
        <v>0</v>
      </c>
      <c r="AK50" s="25">
        <f t="shared" si="1"/>
        <v>0</v>
      </c>
      <c r="AL50" s="25"/>
      <c r="AM50" s="26">
        <f t="shared" si="18"/>
        <v>10308.19394166713</v>
      </c>
      <c r="AN50" s="26">
        <f t="shared" si="11"/>
        <v>10308.193941667128</v>
      </c>
      <c r="AO50" s="25"/>
      <c r="AP50" s="25"/>
      <c r="AQ50" s="25">
        <f t="shared" si="19"/>
        <v>206</v>
      </c>
      <c r="AR50" s="25">
        <f t="shared" si="6"/>
        <v>0.99817002162701707</v>
      </c>
      <c r="AS50" s="25">
        <f t="shared" si="20"/>
        <v>0.68569600232853523</v>
      </c>
      <c r="AT50" s="25">
        <f t="shared" si="7"/>
        <v>171.43854418443533</v>
      </c>
    </row>
    <row r="51" spans="1:46" x14ac:dyDescent="0.25">
      <c r="A51" s="59">
        <f t="shared" si="22"/>
        <v>29</v>
      </c>
      <c r="B51" s="29"/>
      <c r="C51" s="29"/>
      <c r="D51" s="42">
        <f>SUM($M$352:$M$363)</f>
        <v>94767.174414352485</v>
      </c>
      <c r="E51" s="42">
        <f>SUM($M$352:$M$363)</f>
        <v>94767.174414352485</v>
      </c>
      <c r="F51" s="42">
        <f>SUM($M$352:$M$363)</f>
        <v>94767.174414352485</v>
      </c>
      <c r="G51" s="43">
        <f>SUM($M$352:$M$363)</f>
        <v>94767.174414352485</v>
      </c>
      <c r="H51" s="29"/>
      <c r="I51" s="60">
        <f t="shared" si="12"/>
        <v>36</v>
      </c>
      <c r="J51" s="23">
        <f t="shared" si="31"/>
        <v>12241.2</v>
      </c>
      <c r="K51" s="23">
        <f t="shared" ref="K51" si="36">K50</f>
        <v>6127.4006666666664</v>
      </c>
      <c r="L51" s="23">
        <f t="shared" si="14"/>
        <v>10308.193941667128</v>
      </c>
      <c r="M51" s="23">
        <f t="shared" si="2"/>
        <v>-4180.793275000462</v>
      </c>
      <c r="N51" s="23">
        <f t="shared" si="15"/>
        <v>1753072.2292493139</v>
      </c>
      <c r="O51" s="24">
        <f t="shared" si="16"/>
        <v>4120899.9999999991</v>
      </c>
      <c r="P51" s="29"/>
      <c r="Q51" s="29"/>
      <c r="R51" s="2"/>
      <c r="S51" s="2"/>
      <c r="T51" s="2"/>
      <c r="U51" s="2"/>
      <c r="V51" s="2"/>
      <c r="W51" s="2"/>
      <c r="X51" s="2"/>
      <c r="Y51" s="2"/>
      <c r="Z51" s="22">
        <f t="shared" si="17"/>
        <v>36</v>
      </c>
      <c r="AA51" s="23">
        <f t="shared" si="3"/>
        <v>1753072.2292493139</v>
      </c>
      <c r="AB51" s="23">
        <f t="shared" si="10"/>
        <v>10308.193941667128</v>
      </c>
      <c r="AC51" s="23">
        <f t="shared" si="4"/>
        <v>3226.9480377808673</v>
      </c>
      <c r="AD51" s="24">
        <f t="shared" si="5"/>
        <v>7081.2459038862617</v>
      </c>
      <c r="AE51" s="2"/>
      <c r="AF51" s="14"/>
      <c r="AG51" s="2"/>
      <c r="AJ51" s="25">
        <f t="shared" si="0"/>
        <v>0</v>
      </c>
      <c r="AK51" s="25">
        <f t="shared" si="1"/>
        <v>0</v>
      </c>
      <c r="AL51" s="25"/>
      <c r="AM51" s="26">
        <f t="shared" si="18"/>
        <v>10308.193941667128</v>
      </c>
      <c r="AN51" s="26">
        <f t="shared" si="11"/>
        <v>10308.19394166713</v>
      </c>
      <c r="AO51" s="25"/>
      <c r="AP51" s="25"/>
      <c r="AQ51" s="25">
        <f t="shared" si="19"/>
        <v>205</v>
      </c>
      <c r="AR51" s="25">
        <f t="shared" si="6"/>
        <v>0.99817002162701707</v>
      </c>
      <c r="AS51" s="25">
        <f t="shared" si="20"/>
        <v>0.68695311166613748</v>
      </c>
      <c r="AT51" s="25">
        <f t="shared" si="7"/>
        <v>170.75284818210682</v>
      </c>
    </row>
    <row r="52" spans="1:46" x14ac:dyDescent="0.25">
      <c r="A52" s="59">
        <f t="shared" si="22"/>
        <v>30</v>
      </c>
      <c r="B52" s="29"/>
      <c r="C52" s="29"/>
      <c r="D52" s="44">
        <f>SUM($M$364:$M$375)+O375-$AA$375</f>
        <v>6255636.8973539732</v>
      </c>
      <c r="E52" s="42">
        <f>SUM($M$364:$M$375)</f>
        <v>95714.846158496046</v>
      </c>
      <c r="F52" s="42">
        <f>SUM($M$364:$M$375)</f>
        <v>95714.846158496046</v>
      </c>
      <c r="G52" s="43">
        <f>SUM($M$364:$M$375)</f>
        <v>95714.846158496046</v>
      </c>
      <c r="H52" s="29"/>
      <c r="I52" s="62">
        <f t="shared" si="12"/>
        <v>37</v>
      </c>
      <c r="J52" s="17">
        <f t="shared" si="31"/>
        <v>12241.2</v>
      </c>
      <c r="K52" s="17">
        <f t="shared" ref="K52" si="37">K51</f>
        <v>6127.4006666666664</v>
      </c>
      <c r="L52" s="17">
        <f t="shared" si="14"/>
        <v>10308.193941667128</v>
      </c>
      <c r="M52" s="17">
        <f t="shared" si="2"/>
        <v>-4180.793275000462</v>
      </c>
      <c r="N52" s="17">
        <f t="shared" si="15"/>
        <v>1745978.0010612705</v>
      </c>
      <c r="O52" s="18">
        <f>O51*(1+$K$7)</f>
        <v>4182713.4999999986</v>
      </c>
      <c r="P52" s="29"/>
      <c r="Q52" s="29"/>
      <c r="R52" s="2"/>
      <c r="S52" s="2"/>
      <c r="T52" s="2"/>
      <c r="U52" s="2"/>
      <c r="V52" s="2"/>
      <c r="W52" s="2"/>
      <c r="X52" s="2"/>
      <c r="Y52" s="2"/>
      <c r="Z52" s="16">
        <f t="shared" si="17"/>
        <v>37</v>
      </c>
      <c r="AA52" s="17">
        <f t="shared" si="3"/>
        <v>1745978.0010612705</v>
      </c>
      <c r="AB52" s="17">
        <f t="shared" si="10"/>
        <v>10308.193941667128</v>
      </c>
      <c r="AC52" s="17">
        <f t="shared" si="4"/>
        <v>3213.9657536237423</v>
      </c>
      <c r="AD52" s="18">
        <f t="shared" si="5"/>
        <v>7094.2281880433857</v>
      </c>
      <c r="AE52" s="2"/>
      <c r="AF52" s="12"/>
      <c r="AG52" s="2"/>
      <c r="AJ52" s="25">
        <f t="shared" si="0"/>
        <v>0</v>
      </c>
      <c r="AK52" s="25">
        <f t="shared" si="1"/>
        <v>0</v>
      </c>
      <c r="AL52" s="25"/>
      <c r="AM52" s="26">
        <f t="shared" si="18"/>
        <v>10308.193941667128</v>
      </c>
      <c r="AN52" s="26">
        <f t="shared" si="11"/>
        <v>10308.193941667128</v>
      </c>
      <c r="AO52" s="25"/>
      <c r="AP52" s="25"/>
      <c r="AQ52" s="25">
        <f t="shared" si="19"/>
        <v>204</v>
      </c>
      <c r="AR52" s="25">
        <f t="shared" si="6"/>
        <v>0.99817002162701707</v>
      </c>
      <c r="AS52" s="25">
        <f t="shared" si="20"/>
        <v>0.68821252570419211</v>
      </c>
      <c r="AT52" s="25">
        <f t="shared" si="7"/>
        <v>170.06589507044066</v>
      </c>
    </row>
    <row r="53" spans="1:46" x14ac:dyDescent="0.25">
      <c r="A53" s="59">
        <f t="shared" si="22"/>
        <v>31</v>
      </c>
      <c r="B53" s="29"/>
      <c r="C53" s="29"/>
      <c r="D53" s="29"/>
      <c r="E53" s="42">
        <f>SUM($M$376:$M$387)</f>
        <v>96671.994620081008</v>
      </c>
      <c r="F53" s="42">
        <f>SUM($M$376:$M$387)</f>
        <v>96671.994620081008</v>
      </c>
      <c r="G53" s="43">
        <f>SUM($M$376:$M$387)</f>
        <v>96671.994620081008</v>
      </c>
      <c r="H53" s="29"/>
      <c r="I53" s="59">
        <f t="shared" si="12"/>
        <v>38</v>
      </c>
      <c r="J53" s="20">
        <f t="shared" si="31"/>
        <v>12241.2</v>
      </c>
      <c r="K53" s="20">
        <f t="shared" ref="K53" si="38">K52</f>
        <v>6127.4006666666664</v>
      </c>
      <c r="L53" s="20">
        <f t="shared" si="14"/>
        <v>10308.19394166713</v>
      </c>
      <c r="M53" s="20">
        <f t="shared" si="2"/>
        <v>-4180.7932750004638</v>
      </c>
      <c r="N53" s="20">
        <f t="shared" si="15"/>
        <v>1738870.7667882156</v>
      </c>
      <c r="O53" s="21">
        <f t="shared" si="16"/>
        <v>4182713.4999999986</v>
      </c>
      <c r="P53" s="29"/>
      <c r="Q53" s="29"/>
      <c r="R53" s="2"/>
      <c r="S53" s="2"/>
      <c r="T53" s="2"/>
      <c r="U53" s="2"/>
      <c r="V53" s="2"/>
      <c r="W53" s="2"/>
      <c r="X53" s="2"/>
      <c r="Y53" s="2"/>
      <c r="Z53" s="19">
        <f t="shared" si="17"/>
        <v>38</v>
      </c>
      <c r="AA53" s="20">
        <f t="shared" si="3"/>
        <v>1738870.7667882156</v>
      </c>
      <c r="AB53" s="20">
        <f t="shared" si="10"/>
        <v>10308.19394166713</v>
      </c>
      <c r="AC53" s="20">
        <f t="shared" si="4"/>
        <v>3200.9596686123291</v>
      </c>
      <c r="AD53" s="21">
        <f t="shared" si="5"/>
        <v>7107.2342730548007</v>
      </c>
      <c r="AE53" s="2"/>
      <c r="AF53" s="13"/>
      <c r="AG53" s="2"/>
      <c r="AJ53" s="25">
        <f t="shared" si="0"/>
        <v>0</v>
      </c>
      <c r="AK53" s="25">
        <f t="shared" si="1"/>
        <v>0</v>
      </c>
      <c r="AL53" s="25"/>
      <c r="AM53" s="26">
        <f t="shared" si="18"/>
        <v>10308.19394166713</v>
      </c>
      <c r="AN53" s="26">
        <f t="shared" si="11"/>
        <v>10308.193941667128</v>
      </c>
      <c r="AO53" s="25"/>
      <c r="AP53" s="25"/>
      <c r="AQ53" s="25">
        <f t="shared" si="19"/>
        <v>203</v>
      </c>
      <c r="AR53" s="25">
        <f t="shared" si="6"/>
        <v>0.99817002162701707</v>
      </c>
      <c r="AS53" s="25">
        <f t="shared" si="20"/>
        <v>0.68947424866798324</v>
      </c>
      <c r="AT53" s="25">
        <f t="shared" si="7"/>
        <v>169.37768254473642</v>
      </c>
    </row>
    <row r="54" spans="1:46" ht="15" customHeight="1" thickBot="1" x14ac:dyDescent="0.3">
      <c r="A54" s="59">
        <f t="shared" si="22"/>
        <v>32</v>
      </c>
      <c r="B54" s="29"/>
      <c r="C54" s="29"/>
      <c r="D54" s="29"/>
      <c r="E54" s="42">
        <f>SUM($M$388:$M$399)</f>
        <v>97638.714566281807</v>
      </c>
      <c r="F54" s="42">
        <f>SUM($M$388:$M$399)</f>
        <v>97638.714566281807</v>
      </c>
      <c r="G54" s="43">
        <f>SUM($M$388:$M$399)</f>
        <v>97638.714566281807</v>
      </c>
      <c r="H54" s="29"/>
      <c r="I54" s="59">
        <f t="shared" si="12"/>
        <v>39</v>
      </c>
      <c r="J54" s="20">
        <f t="shared" si="31"/>
        <v>12241.2</v>
      </c>
      <c r="K54" s="20">
        <f t="shared" ref="K54" si="39">K53</f>
        <v>6127.4006666666664</v>
      </c>
      <c r="L54" s="20">
        <f t="shared" si="14"/>
        <v>10308.19394166713</v>
      </c>
      <c r="M54" s="20">
        <f t="shared" si="2"/>
        <v>-4180.7932750004638</v>
      </c>
      <c r="N54" s="20">
        <f t="shared" si="15"/>
        <v>1731750.5025856602</v>
      </c>
      <c r="O54" s="21">
        <f t="shared" si="16"/>
        <v>4182713.4999999986</v>
      </c>
      <c r="P54" s="29"/>
      <c r="Q54" s="29"/>
      <c r="R54" s="2"/>
      <c r="S54" s="3" t="s">
        <v>20</v>
      </c>
      <c r="T54" s="2"/>
      <c r="U54" s="2"/>
      <c r="V54" s="2"/>
      <c r="W54" s="2"/>
      <c r="X54" s="2"/>
      <c r="Y54" s="2"/>
      <c r="Z54" s="19">
        <f>Z53+1</f>
        <v>39</v>
      </c>
      <c r="AA54" s="20">
        <f t="shared" si="3"/>
        <v>1731750.5025856602</v>
      </c>
      <c r="AB54" s="20">
        <f t="shared" si="10"/>
        <v>10308.19394166713</v>
      </c>
      <c r="AC54" s="20">
        <f t="shared" si="4"/>
        <v>3187.9297391117284</v>
      </c>
      <c r="AD54" s="21">
        <f t="shared" si="5"/>
        <v>7120.2642025554014</v>
      </c>
      <c r="AE54" s="2"/>
      <c r="AF54" s="13"/>
      <c r="AG54" s="2"/>
      <c r="AJ54" s="25">
        <f t="shared" si="0"/>
        <v>0</v>
      </c>
      <c r="AK54" s="25">
        <f t="shared" si="1"/>
        <v>0</v>
      </c>
      <c r="AL54" s="25"/>
      <c r="AM54" s="26">
        <f t="shared" si="18"/>
        <v>10308.19394166713</v>
      </c>
      <c r="AN54" s="26">
        <f t="shared" si="11"/>
        <v>10308.19394166713</v>
      </c>
      <c r="AO54" s="25"/>
      <c r="AP54" s="25"/>
      <c r="AQ54" s="25">
        <f t="shared" si="19"/>
        <v>202</v>
      </c>
      <c r="AR54" s="25">
        <f t="shared" si="6"/>
        <v>0.99817002162701707</v>
      </c>
      <c r="AS54" s="25">
        <f t="shared" si="20"/>
        <v>0.69073828479054122</v>
      </c>
      <c r="AT54" s="25">
        <f t="shared" si="7"/>
        <v>168.68820829606844</v>
      </c>
    </row>
    <row r="55" spans="1:46" x14ac:dyDescent="0.25">
      <c r="A55" s="59">
        <f t="shared" si="22"/>
        <v>33</v>
      </c>
      <c r="B55" s="29"/>
      <c r="C55" s="29"/>
      <c r="D55" s="29"/>
      <c r="E55" s="42">
        <f>SUM($M$400:$M$411)</f>
        <v>98615.101711944633</v>
      </c>
      <c r="F55" s="42">
        <f>SUM($M$400:$M$411)</f>
        <v>98615.101711944633</v>
      </c>
      <c r="G55" s="43">
        <f>SUM($M$400:$M$411)</f>
        <v>98615.101711944633</v>
      </c>
      <c r="H55" s="29"/>
      <c r="I55" s="59">
        <f t="shared" si="12"/>
        <v>40</v>
      </c>
      <c r="J55" s="20">
        <f t="shared" si="31"/>
        <v>12241.2</v>
      </c>
      <c r="K55" s="20">
        <f t="shared" ref="K55" si="40">K54</f>
        <v>6127.4006666666664</v>
      </c>
      <c r="L55" s="20">
        <f t="shared" si="14"/>
        <v>10308.193941667132</v>
      </c>
      <c r="M55" s="20">
        <f t="shared" si="2"/>
        <v>-4180.7932750004657</v>
      </c>
      <c r="N55" s="20">
        <f t="shared" si="15"/>
        <v>1724617.1845654</v>
      </c>
      <c r="O55" s="21">
        <f t="shared" si="16"/>
        <v>4182713.4999999986</v>
      </c>
      <c r="P55" s="29"/>
      <c r="Q55" s="29"/>
      <c r="R55" s="2"/>
      <c r="S55" s="123" t="s">
        <v>21</v>
      </c>
      <c r="T55" s="124"/>
      <c r="U55" s="124"/>
      <c r="V55" s="124"/>
      <c r="W55" s="124"/>
      <c r="X55" s="125"/>
      <c r="Y55" s="2"/>
      <c r="Z55" s="19">
        <f t="shared" si="17"/>
        <v>40</v>
      </c>
      <c r="AA55" s="20">
        <f t="shared" si="3"/>
        <v>1724617.1845654</v>
      </c>
      <c r="AB55" s="20">
        <f t="shared" si="10"/>
        <v>10308.193941667132</v>
      </c>
      <c r="AC55" s="20">
        <f t="shared" si="4"/>
        <v>3174.8759214070437</v>
      </c>
      <c r="AD55" s="21">
        <f t="shared" si="5"/>
        <v>7133.3180202600888</v>
      </c>
      <c r="AE55" s="2"/>
      <c r="AF55" s="13"/>
      <c r="AG55" s="2"/>
      <c r="AJ55" s="25">
        <f t="shared" si="0"/>
        <v>0</v>
      </c>
      <c r="AK55" s="25">
        <f t="shared" si="1"/>
        <v>0</v>
      </c>
      <c r="AL55" s="25"/>
      <c r="AM55" s="26">
        <f t="shared" si="18"/>
        <v>10308.193941667132</v>
      </c>
      <c r="AN55" s="26">
        <f t="shared" si="11"/>
        <v>10308.19394166713</v>
      </c>
      <c r="AO55" s="25"/>
      <c r="AP55" s="25"/>
      <c r="AQ55" s="25">
        <f t="shared" si="19"/>
        <v>201</v>
      </c>
      <c r="AR55" s="25">
        <f t="shared" si="6"/>
        <v>0.99817002162701707</v>
      </c>
      <c r="AS55" s="25">
        <f t="shared" si="20"/>
        <v>0.69200463831265724</v>
      </c>
      <c r="AT55" s="25">
        <f t="shared" si="7"/>
        <v>167.99747001127787</v>
      </c>
    </row>
    <row r="56" spans="1:46" ht="15" customHeight="1" x14ac:dyDescent="0.25">
      <c r="A56" s="59">
        <f t="shared" si="22"/>
        <v>34</v>
      </c>
      <c r="B56" s="29"/>
      <c r="C56" s="29"/>
      <c r="D56" s="29"/>
      <c r="E56" s="42">
        <f>SUM($M$412:$M$423)</f>
        <v>99601.252729064072</v>
      </c>
      <c r="F56" s="42">
        <f>SUM($M$412:$M$423)</f>
        <v>99601.252729064072</v>
      </c>
      <c r="G56" s="43">
        <f>SUM($M$412:$M$423)</f>
        <v>99601.252729064072</v>
      </c>
      <c r="H56" s="29"/>
      <c r="I56" s="59">
        <f t="shared" si="12"/>
        <v>41</v>
      </c>
      <c r="J56" s="20">
        <f t="shared" si="31"/>
        <v>12241.2</v>
      </c>
      <c r="K56" s="20">
        <f t="shared" ref="K56" si="41">K55</f>
        <v>6127.4006666666664</v>
      </c>
      <c r="L56" s="20">
        <f t="shared" si="14"/>
        <v>10308.19394166713</v>
      </c>
      <c r="M56" s="20">
        <f t="shared" si="2"/>
        <v>-4180.7932750004638</v>
      </c>
      <c r="N56" s="20">
        <f t="shared" si="15"/>
        <v>1717470.788795436</v>
      </c>
      <c r="O56" s="21">
        <f t="shared" si="16"/>
        <v>4182713.4999999986</v>
      </c>
      <c r="P56" s="29"/>
      <c r="Q56" s="29"/>
      <c r="R56" s="2"/>
      <c r="S56" s="126"/>
      <c r="T56" s="127"/>
      <c r="U56" s="127"/>
      <c r="V56" s="127"/>
      <c r="W56" s="127"/>
      <c r="X56" s="128"/>
      <c r="Y56" s="2"/>
      <c r="Z56" s="19">
        <f t="shared" si="17"/>
        <v>41</v>
      </c>
      <c r="AA56" s="20">
        <f t="shared" si="3"/>
        <v>1717470.788795436</v>
      </c>
      <c r="AB56" s="20">
        <f t="shared" si="10"/>
        <v>10308.19394166713</v>
      </c>
      <c r="AC56" s="20">
        <f t="shared" si="4"/>
        <v>3161.7981717032335</v>
      </c>
      <c r="AD56" s="21">
        <f t="shared" si="5"/>
        <v>7146.3957699638968</v>
      </c>
      <c r="AE56" s="2"/>
      <c r="AF56" s="13"/>
      <c r="AG56" s="2"/>
      <c r="AJ56" s="25">
        <f t="shared" si="0"/>
        <v>0</v>
      </c>
      <c r="AK56" s="25">
        <f t="shared" si="1"/>
        <v>0</v>
      </c>
      <c r="AL56" s="25"/>
      <c r="AM56" s="26">
        <f t="shared" si="18"/>
        <v>10308.19394166713</v>
      </c>
      <c r="AN56" s="26">
        <f t="shared" si="11"/>
        <v>10308.193941667132</v>
      </c>
      <c r="AO56" s="25"/>
      <c r="AP56" s="25"/>
      <c r="AQ56" s="25">
        <f t="shared" si="19"/>
        <v>200</v>
      </c>
      <c r="AR56" s="25">
        <f t="shared" si="6"/>
        <v>0.99817002162701707</v>
      </c>
      <c r="AS56" s="25">
        <f t="shared" si="20"/>
        <v>0.69327331348289711</v>
      </c>
      <c r="AT56" s="25">
        <f t="shared" si="7"/>
        <v>167.30546537296522</v>
      </c>
    </row>
    <row r="57" spans="1:46" x14ac:dyDescent="0.25">
      <c r="A57" s="59">
        <f t="shared" si="22"/>
        <v>35</v>
      </c>
      <c r="B57" s="29"/>
      <c r="C57" s="29"/>
      <c r="D57" s="29"/>
      <c r="E57" s="42">
        <f>SUM($M$424:$M$435)</f>
        <v>100597.26525635472</v>
      </c>
      <c r="F57" s="42">
        <f>SUM($M$424:$M$435)</f>
        <v>100597.26525635472</v>
      </c>
      <c r="G57" s="43">
        <f>SUM($M$424:$M$435)</f>
        <v>100597.26525635472</v>
      </c>
      <c r="H57" s="29"/>
      <c r="I57" s="59">
        <f t="shared" si="12"/>
        <v>42</v>
      </c>
      <c r="J57" s="20">
        <f t="shared" si="31"/>
        <v>12241.2</v>
      </c>
      <c r="K57" s="20">
        <f t="shared" ref="K57" si="42">K56</f>
        <v>6127.4006666666664</v>
      </c>
      <c r="L57" s="20">
        <f t="shared" si="14"/>
        <v>10308.19394166713</v>
      </c>
      <c r="M57" s="20">
        <f t="shared" si="2"/>
        <v>-4180.7932750004638</v>
      </c>
      <c r="N57" s="20">
        <f t="shared" si="15"/>
        <v>1710311.2912998938</v>
      </c>
      <c r="O57" s="21">
        <f t="shared" si="16"/>
        <v>4182713.4999999986</v>
      </c>
      <c r="P57" s="29"/>
      <c r="Q57" s="29"/>
      <c r="R57" s="2"/>
      <c r="S57" s="126" t="s">
        <v>39</v>
      </c>
      <c r="T57" s="127"/>
      <c r="U57" s="127"/>
      <c r="V57" s="127"/>
      <c r="W57" s="127"/>
      <c r="X57" s="128"/>
      <c r="Y57" s="2"/>
      <c r="Z57" s="19">
        <f t="shared" si="17"/>
        <v>42</v>
      </c>
      <c r="AA57" s="20">
        <f t="shared" si="3"/>
        <v>1710311.2912998938</v>
      </c>
      <c r="AB57" s="20">
        <f t="shared" si="10"/>
        <v>10308.19394166713</v>
      </c>
      <c r="AC57" s="20">
        <f t="shared" si="4"/>
        <v>3148.6964461249659</v>
      </c>
      <c r="AD57" s="21">
        <f t="shared" si="5"/>
        <v>7159.497495542164</v>
      </c>
      <c r="AE57" s="2"/>
      <c r="AF57" s="13"/>
      <c r="AG57" s="2"/>
      <c r="AJ57" s="25">
        <f t="shared" si="0"/>
        <v>0</v>
      </c>
      <c r="AK57" s="25">
        <f t="shared" si="1"/>
        <v>0</v>
      </c>
      <c r="AL57" s="25"/>
      <c r="AM57" s="26">
        <f t="shared" si="18"/>
        <v>10308.19394166713</v>
      </c>
      <c r="AN57" s="26">
        <f t="shared" si="11"/>
        <v>10308.19394166713</v>
      </c>
      <c r="AO57" s="25"/>
      <c r="AP57" s="25"/>
      <c r="AQ57" s="25">
        <f t="shared" si="19"/>
        <v>199</v>
      </c>
      <c r="AR57" s="25">
        <f t="shared" si="6"/>
        <v>0.99817002162701707</v>
      </c>
      <c r="AS57" s="25">
        <f t="shared" si="20"/>
        <v>0.69454431455761578</v>
      </c>
      <c r="AT57" s="25">
        <f t="shared" si="7"/>
        <v>166.61219205948231</v>
      </c>
    </row>
    <row r="58" spans="1:46" x14ac:dyDescent="0.25">
      <c r="A58" s="59">
        <f t="shared" si="22"/>
        <v>36</v>
      </c>
      <c r="B58" s="29"/>
      <c r="C58" s="29"/>
      <c r="D58" s="29"/>
      <c r="E58" s="42">
        <f>SUM($M$436:$M$447)</f>
        <v>101603.23790891825</v>
      </c>
      <c r="F58" s="42">
        <f>SUM($M$436:$M$447)</f>
        <v>101603.23790891825</v>
      </c>
      <c r="G58" s="43">
        <f>SUM($M$436:$M$447)</f>
        <v>101603.23790891825</v>
      </c>
      <c r="H58" s="29"/>
      <c r="I58" s="59">
        <f t="shared" si="12"/>
        <v>43</v>
      </c>
      <c r="J58" s="20">
        <f>J57*(1+$K$4)</f>
        <v>12363.612000000001</v>
      </c>
      <c r="K58" s="20">
        <f t="shared" ref="K58" si="43">J58-($O$4+$O$7+$O$9)*POWER((1+$K$4),(I57-6)/12)</f>
        <v>6188.6746733333339</v>
      </c>
      <c r="L58" s="20">
        <f t="shared" si="14"/>
        <v>10308.19394166713</v>
      </c>
      <c r="M58" s="20">
        <f t="shared" si="2"/>
        <v>-4119.5192683337964</v>
      </c>
      <c r="N58" s="20">
        <f t="shared" si="15"/>
        <v>1703138.668058943</v>
      </c>
      <c r="O58" s="21">
        <f t="shared" si="16"/>
        <v>4182713.4999999986</v>
      </c>
      <c r="P58" s="29"/>
      <c r="Q58" s="29"/>
      <c r="R58" s="2"/>
      <c r="S58" s="126"/>
      <c r="T58" s="127"/>
      <c r="U58" s="127"/>
      <c r="V58" s="127"/>
      <c r="W58" s="127"/>
      <c r="X58" s="128"/>
      <c r="Y58" s="2"/>
      <c r="Z58" s="19">
        <f t="shared" si="17"/>
        <v>43</v>
      </c>
      <c r="AA58" s="20">
        <f t="shared" si="3"/>
        <v>1703138.668058943</v>
      </c>
      <c r="AB58" s="20">
        <f t="shared" si="10"/>
        <v>10308.19394166713</v>
      </c>
      <c r="AC58" s="20">
        <f t="shared" si="4"/>
        <v>3135.5707007164719</v>
      </c>
      <c r="AD58" s="21">
        <f t="shared" si="5"/>
        <v>7172.6232409506583</v>
      </c>
      <c r="AE58" s="2"/>
      <c r="AF58" s="13"/>
      <c r="AG58" s="2"/>
      <c r="AJ58" s="25">
        <f t="shared" si="0"/>
        <v>0</v>
      </c>
      <c r="AK58" s="25">
        <f t="shared" si="1"/>
        <v>0</v>
      </c>
      <c r="AL58" s="25"/>
      <c r="AM58" s="26">
        <f t="shared" si="18"/>
        <v>10308.19394166713</v>
      </c>
      <c r="AN58" s="26">
        <f t="shared" si="11"/>
        <v>10308.19394166713</v>
      </c>
      <c r="AO58" s="25"/>
      <c r="AP58" s="25"/>
      <c r="AQ58" s="25">
        <f t="shared" si="19"/>
        <v>198</v>
      </c>
      <c r="AR58" s="25">
        <f t="shared" si="6"/>
        <v>0.99817002162701707</v>
      </c>
      <c r="AS58" s="25">
        <f t="shared" si="20"/>
        <v>0.69581764580097138</v>
      </c>
      <c r="AT58" s="25">
        <f t="shared" si="7"/>
        <v>165.91764774492469</v>
      </c>
    </row>
    <row r="59" spans="1:46" ht="15.75" thickBot="1" x14ac:dyDescent="0.3">
      <c r="A59" s="59">
        <f t="shared" si="22"/>
        <v>37</v>
      </c>
      <c r="B59" s="29"/>
      <c r="C59" s="29"/>
      <c r="D59" s="29"/>
      <c r="E59" s="42">
        <f>SUM($M$448:$M$459)</f>
        <v>102619.27028800745</v>
      </c>
      <c r="F59" s="42">
        <f>SUM($M$448:$M$459)</f>
        <v>102619.27028800745</v>
      </c>
      <c r="G59" s="43">
        <f>SUM($M$448:$M$459)</f>
        <v>102619.27028800745</v>
      </c>
      <c r="H59" s="29"/>
      <c r="I59" s="59">
        <f t="shared" si="12"/>
        <v>44</v>
      </c>
      <c r="J59" s="20">
        <f t="shared" si="31"/>
        <v>12363.612000000001</v>
      </c>
      <c r="K59" s="20">
        <f t="shared" si="31"/>
        <v>6188.6746733333339</v>
      </c>
      <c r="L59" s="20">
        <f t="shared" si="14"/>
        <v>10308.193941667128</v>
      </c>
      <c r="M59" s="20">
        <f t="shared" si="2"/>
        <v>-4119.5192683337946</v>
      </c>
      <c r="N59" s="20">
        <f t="shared" si="15"/>
        <v>1695952.8950087172</v>
      </c>
      <c r="O59" s="21">
        <f t="shared" si="16"/>
        <v>4182713.4999999986</v>
      </c>
      <c r="P59" s="29"/>
      <c r="Q59" s="29"/>
      <c r="R59" s="2"/>
      <c r="S59" s="129"/>
      <c r="T59" s="130"/>
      <c r="U59" s="130"/>
      <c r="V59" s="130"/>
      <c r="W59" s="130"/>
      <c r="X59" s="131"/>
      <c r="Y59" s="2"/>
      <c r="Z59" s="19">
        <f t="shared" si="17"/>
        <v>44</v>
      </c>
      <c r="AA59" s="20">
        <f t="shared" si="3"/>
        <v>1695952.8950087172</v>
      </c>
      <c r="AB59" s="20">
        <f t="shared" si="10"/>
        <v>10308.193941667128</v>
      </c>
      <c r="AC59" s="20">
        <f t="shared" si="4"/>
        <v>3122.4208914413953</v>
      </c>
      <c r="AD59" s="21">
        <f t="shared" si="5"/>
        <v>7185.7730502257327</v>
      </c>
      <c r="AE59" s="2"/>
      <c r="AF59" s="13"/>
      <c r="AG59" s="2"/>
      <c r="AJ59" s="25">
        <f t="shared" si="0"/>
        <v>0</v>
      </c>
      <c r="AK59" s="25">
        <f t="shared" si="1"/>
        <v>0</v>
      </c>
      <c r="AL59" s="25"/>
      <c r="AM59" s="26">
        <f t="shared" si="18"/>
        <v>10308.193941667128</v>
      </c>
      <c r="AN59" s="26">
        <f t="shared" si="11"/>
        <v>10308.19394166713</v>
      </c>
      <c r="AO59" s="25"/>
      <c r="AP59" s="25"/>
      <c r="AQ59" s="25">
        <f t="shared" si="19"/>
        <v>197</v>
      </c>
      <c r="AR59" s="25">
        <f t="shared" si="6"/>
        <v>0.99817002162701707</v>
      </c>
      <c r="AS59" s="25">
        <f t="shared" si="20"/>
        <v>0.6970933114849398</v>
      </c>
      <c r="AT59" s="25">
        <f t="shared" si="7"/>
        <v>165.22183009912374</v>
      </c>
    </row>
    <row r="60" spans="1:46" x14ac:dyDescent="0.25">
      <c r="A60" s="59">
        <f t="shared" si="22"/>
        <v>38</v>
      </c>
      <c r="B60" s="29"/>
      <c r="C60" s="29"/>
      <c r="D60" s="29"/>
      <c r="E60" s="42">
        <f>SUM($M$460:$M$471)</f>
        <v>103645.46299088751</v>
      </c>
      <c r="F60" s="42">
        <f>SUM($M$460:$M$471)</f>
        <v>103645.46299088751</v>
      </c>
      <c r="G60" s="43">
        <f>SUM($M$460:$M$471)</f>
        <v>103645.46299088751</v>
      </c>
      <c r="H60" s="29"/>
      <c r="I60" s="59">
        <f t="shared" si="12"/>
        <v>45</v>
      </c>
      <c r="J60" s="20">
        <f t="shared" si="31"/>
        <v>12363.612000000001</v>
      </c>
      <c r="K60" s="20">
        <f t="shared" ref="K60" si="44">K59</f>
        <v>6188.6746733333339</v>
      </c>
      <c r="L60" s="20">
        <f t="shared" si="14"/>
        <v>10308.193941667132</v>
      </c>
      <c r="M60" s="20">
        <f t="shared" si="2"/>
        <v>-4119.5192683337982</v>
      </c>
      <c r="N60" s="20">
        <f t="shared" si="15"/>
        <v>1688753.9480412328</v>
      </c>
      <c r="O60" s="21">
        <f t="shared" si="16"/>
        <v>4182713.4999999986</v>
      </c>
      <c r="P60" s="29"/>
      <c r="Q60" s="29"/>
      <c r="R60" s="2"/>
      <c r="S60" s="2"/>
      <c r="T60" s="2"/>
      <c r="U60" s="2"/>
      <c r="V60" s="2"/>
      <c r="W60" s="2"/>
      <c r="X60" s="2"/>
      <c r="Y60" s="2"/>
      <c r="Z60" s="19">
        <f t="shared" si="17"/>
        <v>45</v>
      </c>
      <c r="AA60" s="20">
        <f t="shared" si="3"/>
        <v>1688753.9480412328</v>
      </c>
      <c r="AB60" s="20">
        <f t="shared" si="10"/>
        <v>10308.193941667132</v>
      </c>
      <c r="AC60" s="20">
        <f t="shared" si="4"/>
        <v>3109.246974182648</v>
      </c>
      <c r="AD60" s="21">
        <f t="shared" si="5"/>
        <v>7198.946967484484</v>
      </c>
      <c r="AE60" s="2"/>
      <c r="AF60" s="13"/>
      <c r="AG60" s="2"/>
      <c r="AJ60" s="25">
        <f t="shared" si="0"/>
        <v>0</v>
      </c>
      <c r="AK60" s="25">
        <f t="shared" si="1"/>
        <v>0</v>
      </c>
      <c r="AL60" s="25"/>
      <c r="AM60" s="26">
        <f t="shared" si="18"/>
        <v>10308.193941667132</v>
      </c>
      <c r="AN60" s="26">
        <f t="shared" si="11"/>
        <v>10308.193941667128</v>
      </c>
      <c r="AO60" s="25"/>
      <c r="AP60" s="25"/>
      <c r="AQ60" s="25">
        <f t="shared" si="19"/>
        <v>196</v>
      </c>
      <c r="AR60" s="25">
        <f t="shared" si="6"/>
        <v>0.99817002162701707</v>
      </c>
      <c r="AS60" s="25">
        <f t="shared" si="20"/>
        <v>0.69837131588932899</v>
      </c>
      <c r="AT60" s="25">
        <f t="shared" si="7"/>
        <v>164.52473678763874</v>
      </c>
    </row>
    <row r="61" spans="1:46" x14ac:dyDescent="0.25">
      <c r="A61" s="59">
        <f t="shared" si="22"/>
        <v>39</v>
      </c>
      <c r="B61" s="29"/>
      <c r="C61" s="29"/>
      <c r="D61" s="29"/>
      <c r="E61" s="42">
        <f>SUM($M$472:$M$483)</f>
        <v>104681.91762079635</v>
      </c>
      <c r="F61" s="42">
        <f>SUM($M$472:$M$483)</f>
        <v>104681.91762079635</v>
      </c>
      <c r="G61" s="43">
        <f>SUM($M$472:$M$483)</f>
        <v>104681.91762079635</v>
      </c>
      <c r="H61" s="29"/>
      <c r="I61" s="59">
        <f t="shared" si="12"/>
        <v>46</v>
      </c>
      <c r="J61" s="20">
        <f t="shared" si="31"/>
        <v>12363.612000000001</v>
      </c>
      <c r="K61" s="20">
        <f t="shared" ref="K61" si="45">K60</f>
        <v>6188.6746733333339</v>
      </c>
      <c r="L61" s="20">
        <f t="shared" si="14"/>
        <v>10308.193941667132</v>
      </c>
      <c r="M61" s="20">
        <f t="shared" si="2"/>
        <v>-4119.5192683337982</v>
      </c>
      <c r="N61" s="20">
        <f t="shared" si="15"/>
        <v>1681541.8030043079</v>
      </c>
      <c r="O61" s="21">
        <f t="shared" si="16"/>
        <v>4182713.4999999986</v>
      </c>
      <c r="P61" s="29"/>
      <c r="Q61" s="29"/>
      <c r="R61" s="2"/>
      <c r="S61" s="2"/>
      <c r="T61" s="2"/>
      <c r="U61" s="2"/>
      <c r="V61" s="2"/>
      <c r="W61" s="2"/>
      <c r="X61" s="2"/>
      <c r="Y61" s="2"/>
      <c r="Z61" s="19">
        <f t="shared" si="17"/>
        <v>46</v>
      </c>
      <c r="AA61" s="20">
        <f t="shared" si="3"/>
        <v>1681541.8030043079</v>
      </c>
      <c r="AB61" s="20">
        <f t="shared" si="10"/>
        <v>10308.193941667132</v>
      </c>
      <c r="AC61" s="20">
        <f t="shared" si="4"/>
        <v>3096.0489047422602</v>
      </c>
      <c r="AD61" s="21">
        <f t="shared" si="5"/>
        <v>7212.1450369248723</v>
      </c>
      <c r="AE61" s="2"/>
      <c r="AF61" s="13"/>
      <c r="AG61" s="2"/>
      <c r="AJ61" s="25">
        <f t="shared" si="0"/>
        <v>0</v>
      </c>
      <c r="AK61" s="25">
        <f t="shared" si="1"/>
        <v>0</v>
      </c>
      <c r="AL61" s="25"/>
      <c r="AM61" s="26">
        <f t="shared" si="18"/>
        <v>10308.193941667132</v>
      </c>
      <c r="AN61" s="26">
        <f t="shared" si="11"/>
        <v>10308.193941667132</v>
      </c>
      <c r="AO61" s="25"/>
      <c r="AP61" s="25"/>
      <c r="AQ61" s="25">
        <f t="shared" si="19"/>
        <v>195</v>
      </c>
      <c r="AR61" s="25">
        <f t="shared" si="6"/>
        <v>0.99817002162701707</v>
      </c>
      <c r="AS61" s="25">
        <f t="shared" si="20"/>
        <v>0.69965166330179274</v>
      </c>
      <c r="AT61" s="25">
        <f t="shared" si="7"/>
        <v>163.82636547174943</v>
      </c>
    </row>
    <row r="62" spans="1:46" x14ac:dyDescent="0.25">
      <c r="A62" s="59">
        <f t="shared" si="22"/>
        <v>40</v>
      </c>
      <c r="B62" s="29"/>
      <c r="C62" s="29"/>
      <c r="D62" s="29"/>
      <c r="E62" s="44">
        <f>SUM($M$484:$M$495)+O495-$AA$495</f>
        <v>7148921.85934381</v>
      </c>
      <c r="F62" s="42">
        <f>SUM($M$484:$M$495)</f>
        <v>105728.73679700433</v>
      </c>
      <c r="G62" s="43">
        <f>SUM($M$484:$M$495)</f>
        <v>105728.73679700433</v>
      </c>
      <c r="H62" s="29"/>
      <c r="I62" s="59">
        <f t="shared" si="12"/>
        <v>47</v>
      </c>
      <c r="J62" s="20">
        <f t="shared" si="31"/>
        <v>12363.612000000001</v>
      </c>
      <c r="K62" s="20">
        <f t="shared" ref="K62" si="46">K61</f>
        <v>6188.6746733333339</v>
      </c>
      <c r="L62" s="20">
        <f t="shared" si="14"/>
        <v>10308.193941667134</v>
      </c>
      <c r="M62" s="20">
        <f t="shared" si="2"/>
        <v>-4119.5192683338</v>
      </c>
      <c r="N62" s="20">
        <f t="shared" si="15"/>
        <v>1674316.435701482</v>
      </c>
      <c r="O62" s="21">
        <f t="shared" si="16"/>
        <v>4182713.4999999986</v>
      </c>
      <c r="P62" s="29"/>
      <c r="Q62" s="29"/>
      <c r="R62" s="2"/>
      <c r="S62" s="2"/>
      <c r="T62" s="2"/>
      <c r="U62" s="2"/>
      <c r="V62" s="2"/>
      <c r="W62" s="2"/>
      <c r="X62" s="2"/>
      <c r="Y62" s="2"/>
      <c r="Z62" s="19">
        <f t="shared" si="17"/>
        <v>47</v>
      </c>
      <c r="AA62" s="20">
        <f t="shared" si="3"/>
        <v>1674316.435701482</v>
      </c>
      <c r="AB62" s="20">
        <f t="shared" si="10"/>
        <v>10308.193941667134</v>
      </c>
      <c r="AC62" s="20">
        <f t="shared" si="4"/>
        <v>3082.8266388412312</v>
      </c>
      <c r="AD62" s="21">
        <f t="shared" si="5"/>
        <v>7225.3673028259027</v>
      </c>
      <c r="AE62" s="2"/>
      <c r="AF62" s="13"/>
      <c r="AG62" s="2"/>
      <c r="AJ62" s="25">
        <f t="shared" si="0"/>
        <v>0</v>
      </c>
      <c r="AK62" s="25">
        <f t="shared" si="1"/>
        <v>0</v>
      </c>
      <c r="AL62" s="25"/>
      <c r="AM62" s="26">
        <f t="shared" si="18"/>
        <v>10308.193941667134</v>
      </c>
      <c r="AN62" s="26">
        <f t="shared" si="11"/>
        <v>10308.193941667132</v>
      </c>
      <c r="AO62" s="25"/>
      <c r="AP62" s="25"/>
      <c r="AQ62" s="25">
        <f t="shared" si="19"/>
        <v>194</v>
      </c>
      <c r="AR62" s="25">
        <f t="shared" si="6"/>
        <v>0.99817002162701707</v>
      </c>
      <c r="AS62" s="25">
        <f t="shared" si="20"/>
        <v>0.70093435801784609</v>
      </c>
      <c r="AT62" s="25">
        <f t="shared" si="7"/>
        <v>163.12671380844759</v>
      </c>
    </row>
    <row r="63" spans="1:46" x14ac:dyDescent="0.25">
      <c r="A63" s="59">
        <f t="shared" si="22"/>
        <v>41</v>
      </c>
      <c r="B63" s="29"/>
      <c r="C63" s="29"/>
      <c r="D63" s="29"/>
      <c r="E63" s="29"/>
      <c r="F63" s="42">
        <f>SUM($M$496:$M$507)</f>
        <v>106786.02416497431</v>
      </c>
      <c r="G63" s="43">
        <f>SUM($M$496:$M$507)</f>
        <v>106786.02416497431</v>
      </c>
      <c r="H63" s="29"/>
      <c r="I63" s="60">
        <f t="shared" si="12"/>
        <v>48</v>
      </c>
      <c r="J63" s="23">
        <f t="shared" si="31"/>
        <v>12363.612000000001</v>
      </c>
      <c r="K63" s="23">
        <f t="shared" ref="K63" si="47">K62</f>
        <v>6188.6746733333339</v>
      </c>
      <c r="L63" s="23">
        <f t="shared" si="14"/>
        <v>10308.193941667136</v>
      </c>
      <c r="M63" s="23">
        <f t="shared" si="2"/>
        <v>-4119.5192683338018</v>
      </c>
      <c r="N63" s="23">
        <f t="shared" si="15"/>
        <v>1667077.8218919341</v>
      </c>
      <c r="O63" s="24">
        <f t="shared" si="16"/>
        <v>4182713.4999999986</v>
      </c>
      <c r="P63" s="29"/>
      <c r="Q63" s="29"/>
      <c r="R63" s="2"/>
      <c r="S63" s="2"/>
      <c r="T63" s="2"/>
      <c r="U63" s="2"/>
      <c r="V63" s="2"/>
      <c r="W63" s="2"/>
      <c r="X63" s="2"/>
      <c r="Y63" s="2"/>
      <c r="Z63" s="22">
        <f t="shared" si="17"/>
        <v>48</v>
      </c>
      <c r="AA63" s="23">
        <f t="shared" si="3"/>
        <v>1667077.8218919341</v>
      </c>
      <c r="AB63" s="23">
        <f t="shared" si="10"/>
        <v>10308.193941667136</v>
      </c>
      <c r="AC63" s="23">
        <f t="shared" si="4"/>
        <v>3069.5801321193835</v>
      </c>
      <c r="AD63" s="24">
        <f t="shared" si="5"/>
        <v>7238.6138095477527</v>
      </c>
      <c r="AE63" s="2"/>
      <c r="AF63" s="14"/>
      <c r="AG63" s="2"/>
      <c r="AJ63" s="25">
        <f t="shared" si="0"/>
        <v>0</v>
      </c>
      <c r="AK63" s="25">
        <f t="shared" si="1"/>
        <v>0</v>
      </c>
      <c r="AL63" s="25"/>
      <c r="AM63" s="26">
        <f t="shared" si="18"/>
        <v>10308.193941667136</v>
      </c>
      <c r="AN63" s="26">
        <f t="shared" si="11"/>
        <v>10308.193941667134</v>
      </c>
      <c r="AO63" s="25"/>
      <c r="AP63" s="25"/>
      <c r="AQ63" s="25">
        <f t="shared" si="19"/>
        <v>193</v>
      </c>
      <c r="AR63" s="25">
        <f t="shared" si="6"/>
        <v>0.99817002162701707</v>
      </c>
      <c r="AS63" s="25">
        <f t="shared" si="20"/>
        <v>0.70221940434087882</v>
      </c>
      <c r="AT63" s="25">
        <f t="shared" si="7"/>
        <v>162.42577945042973</v>
      </c>
    </row>
    <row r="64" spans="1:46" x14ac:dyDescent="0.25">
      <c r="A64" s="59">
        <f t="shared" si="22"/>
        <v>42</v>
      </c>
      <c r="B64" s="29"/>
      <c r="C64" s="29"/>
      <c r="D64" s="29"/>
      <c r="E64" s="29"/>
      <c r="F64" s="42">
        <f>SUM($M$508:$M$519)</f>
        <v>107853.88440662404</v>
      </c>
      <c r="G64" s="43">
        <f>SUM($M$508:$M$519)</f>
        <v>107853.88440662404</v>
      </c>
      <c r="H64" s="29"/>
      <c r="I64" s="62">
        <f t="shared" si="12"/>
        <v>49</v>
      </c>
      <c r="J64" s="17">
        <f t="shared" si="31"/>
        <v>12363.612000000001</v>
      </c>
      <c r="K64" s="17">
        <f t="shared" ref="K64" si="48">K63</f>
        <v>6188.6746733333339</v>
      </c>
      <c r="L64" s="17">
        <f t="shared" si="14"/>
        <v>10308.193941667136</v>
      </c>
      <c r="M64" s="17">
        <f t="shared" si="2"/>
        <v>-4119.5192683338018</v>
      </c>
      <c r="N64" s="17">
        <f t="shared" si="15"/>
        <v>1659825.9372904021</v>
      </c>
      <c r="O64" s="18">
        <f>O63*(1+$K$7)</f>
        <v>4245454.2024999978</v>
      </c>
      <c r="P64" s="29"/>
      <c r="Q64" s="29"/>
      <c r="R64" s="2"/>
      <c r="S64" s="2"/>
      <c r="T64" s="2"/>
      <c r="U64" s="2"/>
      <c r="V64" s="2"/>
      <c r="W64" s="2"/>
      <c r="X64" s="2"/>
      <c r="Y64" s="2"/>
      <c r="Z64" s="16">
        <f t="shared" si="17"/>
        <v>49</v>
      </c>
      <c r="AA64" s="17">
        <f t="shared" si="3"/>
        <v>1659825.9372904021</v>
      </c>
      <c r="AB64" s="17">
        <f t="shared" si="10"/>
        <v>10308.193941667136</v>
      </c>
      <c r="AC64" s="17">
        <f t="shared" si="4"/>
        <v>3056.3093401352126</v>
      </c>
      <c r="AD64" s="18">
        <f t="shared" si="5"/>
        <v>7251.8846015319232</v>
      </c>
      <c r="AE64" s="2"/>
      <c r="AF64" s="12"/>
      <c r="AG64" s="2"/>
      <c r="AJ64" s="25">
        <f t="shared" si="0"/>
        <v>0</v>
      </c>
      <c r="AK64" s="25">
        <f t="shared" si="1"/>
        <v>0</v>
      </c>
      <c r="AL64" s="25"/>
      <c r="AM64" s="26">
        <f t="shared" si="18"/>
        <v>10308.193941667136</v>
      </c>
      <c r="AN64" s="26">
        <f t="shared" si="11"/>
        <v>10308.193941667136</v>
      </c>
      <c r="AO64" s="25"/>
      <c r="AP64" s="25"/>
      <c r="AQ64" s="25">
        <f t="shared" si="19"/>
        <v>192</v>
      </c>
      <c r="AR64" s="25">
        <f t="shared" si="6"/>
        <v>0.99817002162701707</v>
      </c>
      <c r="AS64" s="25">
        <f t="shared" si="20"/>
        <v>0.70350680658217046</v>
      </c>
      <c r="AT64" s="25">
        <f t="shared" si="7"/>
        <v>161.72356004608883</v>
      </c>
    </row>
    <row r="65" spans="1:46" x14ac:dyDescent="0.25">
      <c r="A65" s="59">
        <f t="shared" si="22"/>
        <v>43</v>
      </c>
      <c r="B65" s="29"/>
      <c r="C65" s="29"/>
      <c r="D65" s="29"/>
      <c r="E65" s="29"/>
      <c r="F65" s="42">
        <f>SUM($M$520:$M$531)</f>
        <v>108932.42325069026</v>
      </c>
      <c r="G65" s="43">
        <f>SUM($M$520:$M$531)</f>
        <v>108932.42325069026</v>
      </c>
      <c r="H65" s="29"/>
      <c r="I65" s="59">
        <f t="shared" si="12"/>
        <v>50</v>
      </c>
      <c r="J65" s="20">
        <f t="shared" si="31"/>
        <v>12363.612000000001</v>
      </c>
      <c r="K65" s="20">
        <f t="shared" ref="K65" si="49">K64</f>
        <v>6188.6746733333339</v>
      </c>
      <c r="L65" s="20">
        <f t="shared" si="14"/>
        <v>10308.193941667138</v>
      </c>
      <c r="M65" s="20">
        <f t="shared" si="2"/>
        <v>-4119.5192683338037</v>
      </c>
      <c r="N65" s="20">
        <f t="shared" si="15"/>
        <v>1652560.7575671007</v>
      </c>
      <c r="O65" s="21">
        <f t="shared" si="16"/>
        <v>4245454.2024999978</v>
      </c>
      <c r="P65" s="29"/>
      <c r="Q65" s="29"/>
      <c r="R65" s="2"/>
      <c r="S65" s="2"/>
      <c r="T65" s="2"/>
      <c r="U65" s="2"/>
      <c r="V65" s="2"/>
      <c r="W65" s="2"/>
      <c r="X65" s="2"/>
      <c r="Y65" s="2"/>
      <c r="Z65" s="19">
        <f t="shared" si="17"/>
        <v>50</v>
      </c>
      <c r="AA65" s="20">
        <f t="shared" si="3"/>
        <v>1652560.7575671007</v>
      </c>
      <c r="AB65" s="20">
        <f t="shared" si="10"/>
        <v>10308.193941667138</v>
      </c>
      <c r="AC65" s="20">
        <f t="shared" si="4"/>
        <v>3043.0142183657372</v>
      </c>
      <c r="AD65" s="21">
        <f t="shared" si="5"/>
        <v>7265.1797233014004</v>
      </c>
      <c r="AE65" s="2"/>
      <c r="AF65" s="13"/>
      <c r="AG65" s="2"/>
      <c r="AJ65" s="25">
        <f t="shared" si="0"/>
        <v>0</v>
      </c>
      <c r="AK65" s="25">
        <f t="shared" si="1"/>
        <v>0</v>
      </c>
      <c r="AL65" s="25"/>
      <c r="AM65" s="26">
        <f t="shared" si="18"/>
        <v>10308.193941667138</v>
      </c>
      <c r="AN65" s="26">
        <f t="shared" si="11"/>
        <v>10308.193941667136</v>
      </c>
      <c r="AO65" s="25"/>
      <c r="AP65" s="25"/>
      <c r="AQ65" s="25">
        <f t="shared" si="19"/>
        <v>191</v>
      </c>
      <c r="AR65" s="25">
        <f t="shared" si="6"/>
        <v>0.99817002162701707</v>
      </c>
      <c r="AS65" s="25">
        <f t="shared" si="20"/>
        <v>0.70479656906090449</v>
      </c>
      <c r="AT65" s="25">
        <f t="shared" si="7"/>
        <v>161.02005323950664</v>
      </c>
    </row>
    <row r="66" spans="1:46" x14ac:dyDescent="0.25">
      <c r="A66" s="59">
        <f t="shared" si="22"/>
        <v>44</v>
      </c>
      <c r="B66" s="29"/>
      <c r="C66" s="29"/>
      <c r="D66" s="29"/>
      <c r="E66" s="29"/>
      <c r="F66" s="42">
        <f>SUM($M$532:$M$543)</f>
        <v>110021.74748319719</v>
      </c>
      <c r="G66" s="43">
        <f>SUM($M$532:$M$543)</f>
        <v>110021.74748319719</v>
      </c>
      <c r="H66" s="29"/>
      <c r="I66" s="59">
        <f t="shared" si="12"/>
        <v>51</v>
      </c>
      <c r="J66" s="20">
        <f t="shared" si="31"/>
        <v>12363.612000000001</v>
      </c>
      <c r="K66" s="20">
        <f t="shared" ref="K66" si="50">K65</f>
        <v>6188.6746733333339</v>
      </c>
      <c r="L66" s="20">
        <f t="shared" si="14"/>
        <v>10308.193941667138</v>
      </c>
      <c r="M66" s="20">
        <f t="shared" si="2"/>
        <v>-4119.5192683338037</v>
      </c>
      <c r="N66" s="20">
        <f t="shared" si="15"/>
        <v>1645282.2583476398</v>
      </c>
      <c r="O66" s="21">
        <f t="shared" si="16"/>
        <v>4245454.2024999978</v>
      </c>
      <c r="P66" s="29"/>
      <c r="Q66" s="29"/>
      <c r="R66" s="2"/>
      <c r="S66" s="2"/>
      <c r="T66" s="2"/>
      <c r="U66" s="2"/>
      <c r="V66" s="2"/>
      <c r="W66" s="2"/>
      <c r="X66" s="2"/>
      <c r="Y66" s="2"/>
      <c r="Z66" s="19">
        <f t="shared" si="17"/>
        <v>51</v>
      </c>
      <c r="AA66" s="20">
        <f t="shared" si="3"/>
        <v>1645282.2583476398</v>
      </c>
      <c r="AB66" s="20">
        <f t="shared" si="10"/>
        <v>10308.193941667138</v>
      </c>
      <c r="AC66" s="20">
        <f t="shared" si="4"/>
        <v>3029.6947222063513</v>
      </c>
      <c r="AD66" s="21">
        <f t="shared" si="5"/>
        <v>7278.4992194607858</v>
      </c>
      <c r="AE66" s="2"/>
      <c r="AF66" s="13"/>
      <c r="AG66" s="2"/>
      <c r="AJ66" s="25">
        <f t="shared" si="0"/>
        <v>0</v>
      </c>
      <c r="AK66" s="25">
        <f t="shared" si="1"/>
        <v>0</v>
      </c>
      <c r="AL66" s="25"/>
      <c r="AM66" s="26">
        <f t="shared" si="18"/>
        <v>10308.193941667138</v>
      </c>
      <c r="AN66" s="26">
        <f t="shared" si="11"/>
        <v>10308.193941667138</v>
      </c>
      <c r="AO66" s="25"/>
      <c r="AP66" s="25"/>
      <c r="AQ66" s="25">
        <f t="shared" si="19"/>
        <v>190</v>
      </c>
      <c r="AR66" s="25">
        <f t="shared" si="6"/>
        <v>0.99817002162701707</v>
      </c>
      <c r="AS66" s="25">
        <f t="shared" si="20"/>
        <v>0.7060886961041829</v>
      </c>
      <c r="AT66" s="25">
        <f t="shared" si="7"/>
        <v>160.31525667044571</v>
      </c>
    </row>
    <row r="67" spans="1:46" x14ac:dyDescent="0.25">
      <c r="A67" s="59">
        <f t="shared" si="22"/>
        <v>45</v>
      </c>
      <c r="B67" s="29"/>
      <c r="C67" s="29"/>
      <c r="D67" s="29"/>
      <c r="E67" s="29"/>
      <c r="F67" s="42">
        <f>SUM($M$544:$M$555)</f>
        <v>111121.96495802917</v>
      </c>
      <c r="G67" s="43">
        <f>SUM($M$544:$M$555)</f>
        <v>111121.96495802917</v>
      </c>
      <c r="H67" s="29"/>
      <c r="I67" s="59">
        <f t="shared" si="12"/>
        <v>52</v>
      </c>
      <c r="J67" s="20">
        <f t="shared" si="31"/>
        <v>12363.612000000001</v>
      </c>
      <c r="K67" s="20">
        <f t="shared" ref="K67" si="51">K66</f>
        <v>6188.6746733333339</v>
      </c>
      <c r="L67" s="20">
        <f t="shared" si="14"/>
        <v>10308.19394166713</v>
      </c>
      <c r="M67" s="20">
        <f t="shared" si="2"/>
        <v>-4119.5192683337964</v>
      </c>
      <c r="N67" s="20">
        <f t="shared" si="15"/>
        <v>1637990.4152129432</v>
      </c>
      <c r="O67" s="21">
        <f t="shared" si="16"/>
        <v>4245454.2024999978</v>
      </c>
      <c r="P67" s="29"/>
      <c r="Q67" s="29"/>
      <c r="R67" s="2"/>
      <c r="S67" s="2"/>
      <c r="T67" s="2"/>
      <c r="U67" s="2"/>
      <c r="V67" s="2"/>
      <c r="W67" s="2"/>
      <c r="X67" s="2"/>
      <c r="Y67" s="2"/>
      <c r="Z67" s="19">
        <f t="shared" si="17"/>
        <v>52</v>
      </c>
      <c r="AA67" s="20">
        <f t="shared" si="3"/>
        <v>1637990.4152129432</v>
      </c>
      <c r="AB67" s="20">
        <f t="shared" si="10"/>
        <v>10308.19394166713</v>
      </c>
      <c r="AC67" s="20">
        <f t="shared" si="4"/>
        <v>3016.3508069706731</v>
      </c>
      <c r="AD67" s="21">
        <f t="shared" si="5"/>
        <v>7291.8431346964571</v>
      </c>
      <c r="AE67" s="2"/>
      <c r="AF67" s="13"/>
      <c r="AG67" s="2"/>
      <c r="AJ67" s="25">
        <f t="shared" si="0"/>
        <v>0</v>
      </c>
      <c r="AK67" s="25">
        <f t="shared" si="1"/>
        <v>0</v>
      </c>
      <c r="AL67" s="25"/>
      <c r="AM67" s="26">
        <f t="shared" si="18"/>
        <v>10308.19394166713</v>
      </c>
      <c r="AN67" s="26">
        <f t="shared" si="11"/>
        <v>10308.193941667138</v>
      </c>
      <c r="AO67" s="25"/>
      <c r="AP67" s="25"/>
      <c r="AQ67" s="25">
        <f t="shared" si="19"/>
        <v>189</v>
      </c>
      <c r="AR67" s="25">
        <f t="shared" si="6"/>
        <v>0.99817002162701707</v>
      </c>
      <c r="AS67" s="25">
        <f t="shared" si="20"/>
        <v>0.70738319204704037</v>
      </c>
      <c r="AT67" s="25">
        <f t="shared" si="7"/>
        <v>159.60916797434163</v>
      </c>
    </row>
    <row r="68" spans="1:46" x14ac:dyDescent="0.25">
      <c r="A68" s="59">
        <f t="shared" si="22"/>
        <v>46</v>
      </c>
      <c r="B68" s="29"/>
      <c r="C68" s="29"/>
      <c r="D68" s="29"/>
      <c r="E68" s="29"/>
      <c r="F68" s="42">
        <f>SUM($M$556:$M$567)</f>
        <v>112233.18460760942</v>
      </c>
      <c r="G68" s="43">
        <f>SUM($M$556:$M$567)</f>
        <v>112233.18460760942</v>
      </c>
      <c r="H68" s="29"/>
      <c r="I68" s="59">
        <f t="shared" si="12"/>
        <v>53</v>
      </c>
      <c r="J68" s="20">
        <f t="shared" si="31"/>
        <v>12363.612000000001</v>
      </c>
      <c r="K68" s="20">
        <f t="shared" ref="K68" si="52">K67</f>
        <v>6188.6746733333339</v>
      </c>
      <c r="L68" s="20">
        <f t="shared" si="14"/>
        <v>10308.193941667136</v>
      </c>
      <c r="M68" s="20">
        <f t="shared" si="2"/>
        <v>-4119.5192683338018</v>
      </c>
      <c r="N68" s="20">
        <f t="shared" si="15"/>
        <v>1630685.2036991664</v>
      </c>
      <c r="O68" s="21">
        <f t="shared" si="16"/>
        <v>4245454.2024999978</v>
      </c>
      <c r="P68" s="29"/>
      <c r="Q68" s="29"/>
      <c r="R68" s="2"/>
      <c r="S68" s="2"/>
      <c r="T68" s="2"/>
      <c r="U68" s="2"/>
      <c r="V68" s="2"/>
      <c r="W68" s="2"/>
      <c r="X68" s="2"/>
      <c r="Y68" s="2"/>
      <c r="Z68" s="19">
        <f t="shared" si="17"/>
        <v>53</v>
      </c>
      <c r="AA68" s="20">
        <f t="shared" si="3"/>
        <v>1630685.2036991664</v>
      </c>
      <c r="AB68" s="20">
        <f t="shared" si="10"/>
        <v>10308.193941667136</v>
      </c>
      <c r="AC68" s="20">
        <f t="shared" si="4"/>
        <v>3002.9824278903957</v>
      </c>
      <c r="AD68" s="21">
        <f t="shared" si="5"/>
        <v>7305.2115137767396</v>
      </c>
      <c r="AE68" s="2"/>
      <c r="AF68" s="13"/>
      <c r="AG68" s="2"/>
      <c r="AJ68" s="25">
        <f t="shared" si="0"/>
        <v>0</v>
      </c>
      <c r="AK68" s="25">
        <f t="shared" si="1"/>
        <v>0</v>
      </c>
      <c r="AL68" s="25"/>
      <c r="AM68" s="26">
        <f t="shared" si="18"/>
        <v>10308.193941667136</v>
      </c>
      <c r="AN68" s="26">
        <f t="shared" si="11"/>
        <v>10308.19394166713</v>
      </c>
      <c r="AO68" s="25"/>
      <c r="AP68" s="25"/>
      <c r="AQ68" s="25">
        <f t="shared" si="19"/>
        <v>188</v>
      </c>
      <c r="AR68" s="25">
        <f t="shared" si="6"/>
        <v>0.99817002162701707</v>
      </c>
      <c r="AS68" s="25">
        <f t="shared" si="20"/>
        <v>0.70868006123246008</v>
      </c>
      <c r="AT68" s="25">
        <f t="shared" si="7"/>
        <v>158.9017847822945</v>
      </c>
    </row>
    <row r="69" spans="1:46" x14ac:dyDescent="0.25">
      <c r="A69" s="59">
        <f t="shared" si="22"/>
        <v>47</v>
      </c>
      <c r="B69" s="29"/>
      <c r="C69" s="29"/>
      <c r="D69" s="29"/>
      <c r="E69" s="29"/>
      <c r="F69" s="42">
        <f>SUM($M$568:$M$579)</f>
        <v>113355.51645368552</v>
      </c>
      <c r="G69" s="43">
        <f>SUM($M$568:$M$579)</f>
        <v>113355.51645368552</v>
      </c>
      <c r="H69" s="29"/>
      <c r="I69" s="59">
        <f t="shared" si="12"/>
        <v>54</v>
      </c>
      <c r="J69" s="20">
        <f t="shared" si="31"/>
        <v>12363.612000000001</v>
      </c>
      <c r="K69" s="20">
        <f t="shared" ref="K69" si="53">K68</f>
        <v>6188.6746733333339</v>
      </c>
      <c r="L69" s="20">
        <f t="shared" si="14"/>
        <v>10308.193941667138</v>
      </c>
      <c r="M69" s="20">
        <f t="shared" si="2"/>
        <v>-4119.5192683338037</v>
      </c>
      <c r="N69" s="20">
        <f t="shared" si="15"/>
        <v>1623366.5992976143</v>
      </c>
      <c r="O69" s="21">
        <f t="shared" si="16"/>
        <v>4245454.2024999978</v>
      </c>
      <c r="P69" s="29"/>
      <c r="Q69" s="29"/>
      <c r="R69" s="2"/>
      <c r="S69" s="2"/>
      <c r="T69" s="2"/>
      <c r="U69" s="2"/>
      <c r="V69" s="2"/>
      <c r="W69" s="2"/>
      <c r="X69" s="2"/>
      <c r="Y69" s="2"/>
      <c r="Z69" s="19">
        <f t="shared" si="17"/>
        <v>54</v>
      </c>
      <c r="AA69" s="20">
        <f t="shared" si="3"/>
        <v>1623366.5992976143</v>
      </c>
      <c r="AB69" s="20">
        <f t="shared" si="10"/>
        <v>10308.193941667138</v>
      </c>
      <c r="AC69" s="20">
        <f t="shared" si="4"/>
        <v>2989.5895401151383</v>
      </c>
      <c r="AD69" s="21">
        <f t="shared" si="5"/>
        <v>7318.6044015519992</v>
      </c>
      <c r="AE69" s="2"/>
      <c r="AF69" s="13"/>
      <c r="AG69" s="2"/>
      <c r="AJ69" s="25">
        <f t="shared" si="0"/>
        <v>0</v>
      </c>
      <c r="AK69" s="25">
        <f t="shared" si="1"/>
        <v>0</v>
      </c>
      <c r="AL69" s="25"/>
      <c r="AM69" s="26">
        <f t="shared" si="18"/>
        <v>10308.193941667138</v>
      </c>
      <c r="AN69" s="26">
        <f t="shared" si="11"/>
        <v>10308.193941667136</v>
      </c>
      <c r="AO69" s="25"/>
      <c r="AP69" s="25"/>
      <c r="AQ69" s="25">
        <f t="shared" si="19"/>
        <v>187</v>
      </c>
      <c r="AR69" s="25">
        <f t="shared" si="6"/>
        <v>0.99817002162701707</v>
      </c>
      <c r="AS69" s="25">
        <f t="shared" si="20"/>
        <v>0.70997930801138631</v>
      </c>
      <c r="AT69" s="25">
        <f t="shared" si="7"/>
        <v>158.19310472106201</v>
      </c>
    </row>
    <row r="70" spans="1:46" x14ac:dyDescent="0.25">
      <c r="A70" s="59">
        <f t="shared" si="22"/>
        <v>48</v>
      </c>
      <c r="B70" s="29"/>
      <c r="C70" s="29"/>
      <c r="D70" s="29"/>
      <c r="E70" s="29"/>
      <c r="F70" s="42">
        <f>SUM($M$580:$M$591)</f>
        <v>114489.0716182224</v>
      </c>
      <c r="G70" s="43">
        <f>SUM($M$580:$M$591)</f>
        <v>114489.0716182224</v>
      </c>
      <c r="H70" s="29"/>
      <c r="I70" s="59">
        <f t="shared" si="12"/>
        <v>55</v>
      </c>
      <c r="J70" s="20">
        <f>J69*(1+$K$4)</f>
        <v>12487.248120000002</v>
      </c>
      <c r="K70" s="20">
        <f t="shared" ref="K70" si="54">J70-($O$4+$O$7+$O$9)*POWER((1+$K$4),(I69-6)/12)</f>
        <v>6250.5614200666678</v>
      </c>
      <c r="L70" s="20">
        <f t="shared" si="14"/>
        <v>10308.193941667136</v>
      </c>
      <c r="M70" s="20">
        <f t="shared" si="2"/>
        <v>-4057.632521600468</v>
      </c>
      <c r="N70" s="20">
        <f t="shared" si="15"/>
        <v>1616034.5774546594</v>
      </c>
      <c r="O70" s="21">
        <f t="shared" si="16"/>
        <v>4245454.2024999978</v>
      </c>
      <c r="P70" s="29"/>
      <c r="Q70" s="29"/>
      <c r="R70" s="2"/>
      <c r="S70" s="2"/>
      <c r="T70" s="2"/>
      <c r="U70" s="2"/>
      <c r="V70" s="2"/>
      <c r="W70" s="2"/>
      <c r="X70" s="2"/>
      <c r="Y70" s="2"/>
      <c r="Z70" s="19">
        <f t="shared" si="17"/>
        <v>55</v>
      </c>
      <c r="AA70" s="20">
        <f t="shared" si="3"/>
        <v>1616034.5774546594</v>
      </c>
      <c r="AB70" s="20">
        <f t="shared" si="10"/>
        <v>10308.193941667136</v>
      </c>
      <c r="AC70" s="20">
        <f t="shared" si="4"/>
        <v>2976.1720987122926</v>
      </c>
      <c r="AD70" s="21">
        <f t="shared" si="5"/>
        <v>7332.0218429548431</v>
      </c>
      <c r="AE70" s="2"/>
      <c r="AF70" s="13"/>
      <c r="AG70" s="2"/>
      <c r="AJ70" s="25">
        <f t="shared" si="0"/>
        <v>0</v>
      </c>
      <c r="AK70" s="25">
        <f t="shared" si="1"/>
        <v>0</v>
      </c>
      <c r="AL70" s="25"/>
      <c r="AM70" s="26">
        <f t="shared" si="18"/>
        <v>10308.193941667136</v>
      </c>
      <c r="AN70" s="26">
        <f t="shared" si="11"/>
        <v>10308.193941667138</v>
      </c>
      <c r="AO70" s="25"/>
      <c r="AP70" s="25"/>
      <c r="AQ70" s="25">
        <f t="shared" si="19"/>
        <v>186</v>
      </c>
      <c r="AR70" s="25">
        <f t="shared" si="6"/>
        <v>0.99817002162701707</v>
      </c>
      <c r="AS70" s="25">
        <f t="shared" si="20"/>
        <v>0.71128093674274051</v>
      </c>
      <c r="AT70" s="25">
        <f t="shared" si="7"/>
        <v>157.48312541305063</v>
      </c>
    </row>
    <row r="71" spans="1:46" x14ac:dyDescent="0.25">
      <c r="A71" s="59">
        <f t="shared" si="22"/>
        <v>49</v>
      </c>
      <c r="B71" s="29"/>
      <c r="C71" s="29"/>
      <c r="D71" s="29"/>
      <c r="E71" s="29"/>
      <c r="F71" s="42">
        <f>SUM($M$592:$M$603)</f>
        <v>115633.96233440461</v>
      </c>
      <c r="G71" s="43">
        <f>SUM($M$592:$M$603)</f>
        <v>115633.96233440461</v>
      </c>
      <c r="H71" s="29"/>
      <c r="I71" s="59">
        <f t="shared" si="12"/>
        <v>56</v>
      </c>
      <c r="J71" s="20">
        <f t="shared" si="31"/>
        <v>12487.248120000002</v>
      </c>
      <c r="K71" s="20">
        <f t="shared" si="31"/>
        <v>6250.5614200666678</v>
      </c>
      <c r="L71" s="20">
        <f t="shared" si="14"/>
        <v>10308.193941667138</v>
      </c>
      <c r="M71" s="20">
        <f t="shared" si="2"/>
        <v>-4057.6325216004698</v>
      </c>
      <c r="N71" s="20">
        <f t="shared" si="15"/>
        <v>1608689.1135716592</v>
      </c>
      <c r="O71" s="21">
        <f t="shared" si="16"/>
        <v>4245454.2024999978</v>
      </c>
      <c r="P71" s="29"/>
      <c r="Q71" s="29"/>
      <c r="R71" s="2"/>
      <c r="S71" s="2"/>
      <c r="T71" s="2"/>
      <c r="U71" s="2"/>
      <c r="V71" s="2"/>
      <c r="W71" s="2"/>
      <c r="X71" s="2"/>
      <c r="Y71" s="2"/>
      <c r="Z71" s="19">
        <f t="shared" si="17"/>
        <v>56</v>
      </c>
      <c r="AA71" s="20">
        <f t="shared" si="3"/>
        <v>1608689.1135716592</v>
      </c>
      <c r="AB71" s="20">
        <f t="shared" si="10"/>
        <v>10308.193941667138</v>
      </c>
      <c r="AC71" s="20">
        <f t="shared" si="4"/>
        <v>2962.7300586668753</v>
      </c>
      <c r="AD71" s="21">
        <f t="shared" si="5"/>
        <v>7345.4638830002623</v>
      </c>
      <c r="AE71" s="2"/>
      <c r="AF71" s="13"/>
      <c r="AG71" s="2"/>
      <c r="AJ71" s="25">
        <f t="shared" si="0"/>
        <v>0</v>
      </c>
      <c r="AK71" s="25">
        <f t="shared" si="1"/>
        <v>0</v>
      </c>
      <c r="AL71" s="25"/>
      <c r="AM71" s="26">
        <f t="shared" si="18"/>
        <v>10308.193941667138</v>
      </c>
      <c r="AN71" s="26">
        <f t="shared" si="11"/>
        <v>10308.193941667136</v>
      </c>
      <c r="AO71" s="25"/>
      <c r="AP71" s="25"/>
      <c r="AQ71" s="25">
        <f t="shared" si="19"/>
        <v>185</v>
      </c>
      <c r="AR71" s="25">
        <f t="shared" si="6"/>
        <v>0.99817002162701707</v>
      </c>
      <c r="AS71" s="25">
        <f t="shared" si="20"/>
        <v>0.71258495179343562</v>
      </c>
      <c r="AT71" s="25">
        <f t="shared" si="7"/>
        <v>156.77184447630785</v>
      </c>
    </row>
    <row r="72" spans="1:46" x14ac:dyDescent="0.25">
      <c r="A72" s="59">
        <f t="shared" si="22"/>
        <v>50</v>
      </c>
      <c r="B72" s="29"/>
      <c r="C72" s="29"/>
      <c r="D72" s="29"/>
      <c r="E72" s="29"/>
      <c r="F72" s="44">
        <f>SUM($M$604:$M$615)+O615-$AA$615</f>
        <v>8290703.4592096731</v>
      </c>
      <c r="G72" s="43">
        <f>SUM($M$604:$M$615)</f>
        <v>116790.30195774868</v>
      </c>
      <c r="H72" s="29"/>
      <c r="I72" s="59">
        <f t="shared" si="12"/>
        <v>57</v>
      </c>
      <c r="J72" s="20">
        <f t="shared" si="31"/>
        <v>12487.248120000002</v>
      </c>
      <c r="K72" s="20">
        <f t="shared" ref="K72" si="55">K71</f>
        <v>6250.5614200666678</v>
      </c>
      <c r="L72" s="20">
        <f t="shared" si="14"/>
        <v>10308.193941667139</v>
      </c>
      <c r="M72" s="20">
        <f t="shared" si="2"/>
        <v>-4057.6325216004716</v>
      </c>
      <c r="N72" s="20">
        <f t="shared" si="15"/>
        <v>1601330.1830048733</v>
      </c>
      <c r="O72" s="21">
        <f t="shared" si="16"/>
        <v>4245454.2024999978</v>
      </c>
      <c r="P72" s="29"/>
      <c r="Q72" s="29"/>
      <c r="R72" s="2"/>
      <c r="S72" s="2"/>
      <c r="T72" s="2"/>
      <c r="U72" s="2"/>
      <c r="V72" s="2"/>
      <c r="W72" s="2"/>
      <c r="X72" s="2"/>
      <c r="Y72" s="2"/>
      <c r="Z72" s="19">
        <f t="shared" si="17"/>
        <v>57</v>
      </c>
      <c r="AA72" s="20">
        <f t="shared" si="3"/>
        <v>1601330.1830048733</v>
      </c>
      <c r="AB72" s="20">
        <f t="shared" si="10"/>
        <v>10308.193941667139</v>
      </c>
      <c r="AC72" s="20">
        <f t="shared" si="4"/>
        <v>2949.2633748813751</v>
      </c>
      <c r="AD72" s="21">
        <f t="shared" si="5"/>
        <v>7358.9305667857643</v>
      </c>
      <c r="AE72" s="2"/>
      <c r="AF72" s="13"/>
      <c r="AG72" s="2"/>
      <c r="AJ72" s="25">
        <f t="shared" si="0"/>
        <v>0</v>
      </c>
      <c r="AK72" s="25">
        <f t="shared" si="1"/>
        <v>0</v>
      </c>
      <c r="AL72" s="25"/>
      <c r="AM72" s="26">
        <f t="shared" si="18"/>
        <v>10308.193941667139</v>
      </c>
      <c r="AN72" s="26">
        <f t="shared" si="11"/>
        <v>10308.193941667138</v>
      </c>
      <c r="AO72" s="25"/>
      <c r="AP72" s="25"/>
      <c r="AQ72" s="25">
        <f t="shared" si="19"/>
        <v>184</v>
      </c>
      <c r="AR72" s="25">
        <f t="shared" si="6"/>
        <v>0.99817002162701707</v>
      </c>
      <c r="AS72" s="25">
        <f t="shared" si="20"/>
        <v>0.71389135753839028</v>
      </c>
      <c r="AT72" s="25">
        <f t="shared" si="7"/>
        <v>156.0592595245144</v>
      </c>
    </row>
    <row r="73" spans="1:46" x14ac:dyDescent="0.25">
      <c r="A73" s="59">
        <f t="shared" si="22"/>
        <v>51</v>
      </c>
      <c r="B73" s="29"/>
      <c r="C73" s="29"/>
      <c r="D73" s="29"/>
      <c r="E73" s="29"/>
      <c r="F73" s="29"/>
      <c r="G73" s="43">
        <f>SUM($M$616:$M$627)</f>
        <v>117958.20497732618</v>
      </c>
      <c r="H73" s="29"/>
      <c r="I73" s="59">
        <f t="shared" si="12"/>
        <v>58</v>
      </c>
      <c r="J73" s="20">
        <f t="shared" si="31"/>
        <v>12487.248120000002</v>
      </c>
      <c r="K73" s="20">
        <f t="shared" ref="K73" si="56">K72</f>
        <v>6250.5614200666678</v>
      </c>
      <c r="L73" s="20">
        <f t="shared" si="14"/>
        <v>10308.193941667143</v>
      </c>
      <c r="M73" s="20">
        <f t="shared" si="2"/>
        <v>-4057.6325216004752</v>
      </c>
      <c r="N73" s="20">
        <f t="shared" si="15"/>
        <v>1593957.7610653818</v>
      </c>
      <c r="O73" s="21">
        <f t="shared" si="16"/>
        <v>4245454.2024999978</v>
      </c>
      <c r="P73" s="29"/>
      <c r="Q73" s="29"/>
      <c r="R73" s="2"/>
      <c r="S73" s="2"/>
      <c r="T73" s="2"/>
      <c r="U73" s="2"/>
      <c r="V73" s="2"/>
      <c r="W73" s="2"/>
      <c r="X73" s="2"/>
      <c r="Y73" s="2"/>
      <c r="Z73" s="19">
        <f t="shared" si="17"/>
        <v>58</v>
      </c>
      <c r="AA73" s="20">
        <f t="shared" si="3"/>
        <v>1593957.7610653818</v>
      </c>
      <c r="AB73" s="20">
        <f t="shared" si="10"/>
        <v>10308.193941667143</v>
      </c>
      <c r="AC73" s="20">
        <f t="shared" si="4"/>
        <v>2935.7720021756008</v>
      </c>
      <c r="AD73" s="21">
        <f t="shared" si="5"/>
        <v>7372.4219394915417</v>
      </c>
      <c r="AE73" s="2"/>
      <c r="AF73" s="13"/>
      <c r="AG73" s="2"/>
      <c r="AJ73" s="25">
        <f t="shared" si="0"/>
        <v>0</v>
      </c>
      <c r="AK73" s="25">
        <f t="shared" si="1"/>
        <v>0</v>
      </c>
      <c r="AL73" s="25"/>
      <c r="AM73" s="26">
        <f t="shared" si="18"/>
        <v>10308.193941667143</v>
      </c>
      <c r="AN73" s="26">
        <f t="shared" si="11"/>
        <v>10308.193941667139</v>
      </c>
      <c r="AO73" s="25"/>
      <c r="AP73" s="25"/>
      <c r="AQ73" s="25">
        <f t="shared" si="19"/>
        <v>183</v>
      </c>
      <c r="AR73" s="25">
        <f t="shared" si="6"/>
        <v>0.99817002162701707</v>
      </c>
      <c r="AS73" s="25">
        <f t="shared" si="20"/>
        <v>0.71520015836054407</v>
      </c>
      <c r="AT73" s="25">
        <f t="shared" si="7"/>
        <v>155.34536816697596</v>
      </c>
    </row>
    <row r="74" spans="1:46" x14ac:dyDescent="0.25">
      <c r="A74" s="59">
        <f t="shared" si="22"/>
        <v>52</v>
      </c>
      <c r="B74" s="29"/>
      <c r="C74" s="29"/>
      <c r="D74" s="29"/>
      <c r="E74" s="29"/>
      <c r="F74" s="29"/>
      <c r="G74" s="43">
        <f>SUM($M$628:$M$639)</f>
        <v>119137.78702709946</v>
      </c>
      <c r="H74" s="29"/>
      <c r="I74" s="59">
        <f t="shared" si="12"/>
        <v>59</v>
      </c>
      <c r="J74" s="20">
        <f t="shared" si="31"/>
        <v>12487.248120000002</v>
      </c>
      <c r="K74" s="20">
        <f t="shared" ref="K74" si="57">K73</f>
        <v>6250.5614200666678</v>
      </c>
      <c r="L74" s="20">
        <f t="shared" si="14"/>
        <v>10308.193941667141</v>
      </c>
      <c r="M74" s="20">
        <f t="shared" si="2"/>
        <v>-4057.6325216004734</v>
      </c>
      <c r="N74" s="20">
        <f t="shared" si="15"/>
        <v>1586571.8230190012</v>
      </c>
      <c r="O74" s="21">
        <f t="shared" si="16"/>
        <v>4245454.2024999978</v>
      </c>
      <c r="P74" s="29"/>
      <c r="Q74" s="29"/>
      <c r="R74" s="2"/>
      <c r="S74" s="2"/>
      <c r="T74" s="2"/>
      <c r="U74" s="2"/>
      <c r="V74" s="2"/>
      <c r="W74" s="2"/>
      <c r="X74" s="2"/>
      <c r="Y74" s="2"/>
      <c r="Z74" s="19">
        <f t="shared" si="17"/>
        <v>59</v>
      </c>
      <c r="AA74" s="20">
        <f t="shared" si="3"/>
        <v>1586571.8230190012</v>
      </c>
      <c r="AB74" s="20">
        <f t="shared" si="10"/>
        <v>10308.193941667141</v>
      </c>
      <c r="AC74" s="20">
        <f t="shared" si="4"/>
        <v>2922.2558952865334</v>
      </c>
      <c r="AD74" s="21">
        <f t="shared" si="5"/>
        <v>7385.9380463806083</v>
      </c>
      <c r="AE74" s="2"/>
      <c r="AF74" s="13"/>
      <c r="AG74" s="2"/>
      <c r="AJ74" s="25">
        <f t="shared" si="0"/>
        <v>0</v>
      </c>
      <c r="AK74" s="25">
        <f t="shared" si="1"/>
        <v>0</v>
      </c>
      <c r="AL74" s="25"/>
      <c r="AM74" s="26">
        <f t="shared" si="18"/>
        <v>10308.193941667141</v>
      </c>
      <c r="AN74" s="26">
        <f t="shared" si="11"/>
        <v>10308.193941667143</v>
      </c>
      <c r="AO74" s="25"/>
      <c r="AP74" s="25"/>
      <c r="AQ74" s="25">
        <f t="shared" si="19"/>
        <v>182</v>
      </c>
      <c r="AR74" s="25">
        <f t="shared" si="6"/>
        <v>0.99817002162701707</v>
      </c>
      <c r="AS74" s="25">
        <f t="shared" si="20"/>
        <v>0.71651135865087168</v>
      </c>
      <c r="AT74" s="25">
        <f t="shared" si="7"/>
        <v>154.63016800861544</v>
      </c>
    </row>
    <row r="75" spans="1:46" x14ac:dyDescent="0.25">
      <c r="A75" s="59">
        <f t="shared" si="22"/>
        <v>53</v>
      </c>
      <c r="B75" s="29"/>
      <c r="C75" s="29"/>
      <c r="D75" s="29"/>
      <c r="E75" s="29"/>
      <c r="F75" s="29"/>
      <c r="G75" s="43">
        <f>SUM($M$640:$M$651)</f>
        <v>120329.16489737044</v>
      </c>
      <c r="H75" s="29"/>
      <c r="I75" s="60">
        <f t="shared" si="12"/>
        <v>60</v>
      </c>
      <c r="J75" s="23">
        <f t="shared" si="31"/>
        <v>12487.248120000002</v>
      </c>
      <c r="K75" s="23">
        <f t="shared" ref="K75" si="58">K74</f>
        <v>6250.5614200666678</v>
      </c>
      <c r="L75" s="23">
        <f t="shared" si="14"/>
        <v>10308.193941667139</v>
      </c>
      <c r="M75" s="23">
        <f t="shared" si="2"/>
        <v>-4057.6325216004716</v>
      </c>
      <c r="N75" s="23">
        <f t="shared" si="15"/>
        <v>1579172.3440862021</v>
      </c>
      <c r="O75" s="24">
        <f t="shared" si="16"/>
        <v>4245454.2024999978</v>
      </c>
      <c r="P75" s="29"/>
      <c r="Q75" s="29"/>
      <c r="R75" s="2"/>
      <c r="S75" s="2"/>
      <c r="T75" s="2"/>
      <c r="U75" s="2"/>
      <c r="V75" s="2"/>
      <c r="W75" s="2"/>
      <c r="X75" s="2"/>
      <c r="Y75" s="2"/>
      <c r="Z75" s="22">
        <f t="shared" si="17"/>
        <v>60</v>
      </c>
      <c r="AA75" s="23">
        <f t="shared" si="3"/>
        <v>1579172.3440862021</v>
      </c>
      <c r="AB75" s="23">
        <f t="shared" si="10"/>
        <v>10308.193941667139</v>
      </c>
      <c r="AC75" s="23">
        <f t="shared" si="4"/>
        <v>2908.7150088681688</v>
      </c>
      <c r="AD75" s="24">
        <f t="shared" si="5"/>
        <v>7399.4789327989711</v>
      </c>
      <c r="AE75" s="2"/>
      <c r="AF75" s="14"/>
      <c r="AG75" s="2"/>
      <c r="AJ75" s="25">
        <f t="shared" si="0"/>
        <v>0</v>
      </c>
      <c r="AK75" s="25">
        <f t="shared" si="1"/>
        <v>0</v>
      </c>
      <c r="AL75" s="25"/>
      <c r="AM75" s="26">
        <f t="shared" si="18"/>
        <v>10308.193941667139</v>
      </c>
      <c r="AN75" s="26">
        <f t="shared" si="11"/>
        <v>10308.193941667141</v>
      </c>
      <c r="AO75" s="25"/>
      <c r="AP75" s="25"/>
      <c r="AQ75" s="25">
        <f t="shared" si="19"/>
        <v>181</v>
      </c>
      <c r="AR75" s="25">
        <f t="shared" si="6"/>
        <v>0.99817002162701707</v>
      </c>
      <c r="AS75" s="25">
        <f t="shared" si="20"/>
        <v>0.71782496280839825</v>
      </c>
      <c r="AT75" s="25">
        <f t="shared" si="7"/>
        <v>153.91365664996459</v>
      </c>
    </row>
    <row r="76" spans="1:46" x14ac:dyDescent="0.25">
      <c r="A76" s="59">
        <f t="shared" si="22"/>
        <v>54</v>
      </c>
      <c r="B76" s="29"/>
      <c r="C76" s="29"/>
      <c r="D76" s="29"/>
      <c r="E76" s="29"/>
      <c r="F76" s="29"/>
      <c r="G76" s="43">
        <f>SUM($M$652:$M$663)</f>
        <v>121532.45654634415</v>
      </c>
      <c r="H76" s="29"/>
      <c r="I76" s="62">
        <f t="shared" si="12"/>
        <v>61</v>
      </c>
      <c r="J76" s="17">
        <f t="shared" si="31"/>
        <v>12487.248120000002</v>
      </c>
      <c r="K76" s="17">
        <f t="shared" ref="K76" si="59">K75</f>
        <v>6250.5614200666678</v>
      </c>
      <c r="L76" s="17">
        <f t="shared" si="14"/>
        <v>10308.193941667141</v>
      </c>
      <c r="M76" s="17">
        <f t="shared" si="2"/>
        <v>-4057.6325216004734</v>
      </c>
      <c r="N76" s="17">
        <f t="shared" si="15"/>
        <v>1571759.2994420263</v>
      </c>
      <c r="O76" s="18">
        <f>O75*(1+$K$7)</f>
        <v>4309136.0155374976</v>
      </c>
      <c r="P76" s="29"/>
      <c r="Q76" s="29"/>
      <c r="R76" s="2"/>
      <c r="S76" s="2"/>
      <c r="T76" s="2"/>
      <c r="U76" s="2"/>
      <c r="V76" s="2"/>
      <c r="W76" s="2"/>
      <c r="X76" s="2"/>
      <c r="Y76" s="2"/>
      <c r="Z76" s="16">
        <f t="shared" si="17"/>
        <v>61</v>
      </c>
      <c r="AA76" s="17">
        <f t="shared" si="3"/>
        <v>1571759.2994420263</v>
      </c>
      <c r="AB76" s="17">
        <f t="shared" si="10"/>
        <v>10308.193941667141</v>
      </c>
      <c r="AC76" s="17">
        <f t="shared" si="4"/>
        <v>2895.1492974913704</v>
      </c>
      <c r="AD76" s="18">
        <f t="shared" si="5"/>
        <v>7413.0446441757704</v>
      </c>
      <c r="AE76" s="2"/>
      <c r="AF76" s="12"/>
      <c r="AG76" s="2"/>
      <c r="AJ76" s="25">
        <f t="shared" si="0"/>
        <v>0</v>
      </c>
      <c r="AK76" s="25">
        <f t="shared" si="1"/>
        <v>0</v>
      </c>
      <c r="AL76" s="25"/>
      <c r="AM76" s="26">
        <f t="shared" si="18"/>
        <v>10308.193941667141</v>
      </c>
      <c r="AN76" s="26">
        <f t="shared" si="11"/>
        <v>10308.193941667139</v>
      </c>
      <c r="AO76" s="25"/>
      <c r="AP76" s="25"/>
      <c r="AQ76" s="25">
        <f t="shared" si="19"/>
        <v>180</v>
      </c>
      <c r="AR76" s="25">
        <f t="shared" si="6"/>
        <v>0.99817002162701707</v>
      </c>
      <c r="AS76" s="25">
        <f t="shared" si="20"/>
        <v>0.7191409752402137</v>
      </c>
      <c r="AT76" s="25">
        <f t="shared" si="7"/>
        <v>153.19583168715616</v>
      </c>
    </row>
    <row r="77" spans="1:46" x14ac:dyDescent="0.25">
      <c r="A77" s="59">
        <f t="shared" si="22"/>
        <v>55</v>
      </c>
      <c r="B77" s="29"/>
      <c r="C77" s="29"/>
      <c r="D77" s="29"/>
      <c r="E77" s="29"/>
      <c r="F77" s="29"/>
      <c r="G77" s="43">
        <f>SUM($M$664:$M$675)</f>
        <v>122747.78111180764</v>
      </c>
      <c r="H77" s="29"/>
      <c r="I77" s="59">
        <f t="shared" si="12"/>
        <v>62</v>
      </c>
      <c r="J77" s="20">
        <f t="shared" si="31"/>
        <v>12487.248120000002</v>
      </c>
      <c r="K77" s="20">
        <f t="shared" ref="K77" si="60">K76</f>
        <v>6250.5614200666678</v>
      </c>
      <c r="L77" s="20">
        <f t="shared" si="14"/>
        <v>10308.193941667143</v>
      </c>
      <c r="M77" s="20">
        <f t="shared" si="2"/>
        <v>-4057.6325216004752</v>
      </c>
      <c r="N77" s="20">
        <f t="shared" si="15"/>
        <v>1564332.6642160029</v>
      </c>
      <c r="O77" s="21">
        <f t="shared" si="16"/>
        <v>4309136.0155374976</v>
      </c>
      <c r="P77" s="29"/>
      <c r="Q77" s="29"/>
      <c r="R77" s="2"/>
      <c r="S77" s="2"/>
      <c r="T77" s="2"/>
      <c r="U77" s="2"/>
      <c r="V77" s="2"/>
      <c r="W77" s="2"/>
      <c r="X77" s="2"/>
      <c r="Y77" s="2"/>
      <c r="Z77" s="19">
        <f t="shared" si="17"/>
        <v>62</v>
      </c>
      <c r="AA77" s="20">
        <f t="shared" si="3"/>
        <v>1564332.6642160029</v>
      </c>
      <c r="AB77" s="20">
        <f t="shared" si="10"/>
        <v>10308.193941667143</v>
      </c>
      <c r="AC77" s="20">
        <f t="shared" si="4"/>
        <v>2881.558715643715</v>
      </c>
      <c r="AD77" s="21">
        <f t="shared" si="5"/>
        <v>7426.635226023428</v>
      </c>
      <c r="AE77" s="2"/>
      <c r="AF77" s="13"/>
      <c r="AG77" s="2"/>
      <c r="AJ77" s="25">
        <f t="shared" si="0"/>
        <v>0</v>
      </c>
      <c r="AK77" s="25">
        <f t="shared" si="1"/>
        <v>0</v>
      </c>
      <c r="AL77" s="25"/>
      <c r="AM77" s="26">
        <f t="shared" si="18"/>
        <v>10308.193941667143</v>
      </c>
      <c r="AN77" s="26">
        <f t="shared" si="11"/>
        <v>10308.193941667141</v>
      </c>
      <c r="AO77" s="25"/>
      <c r="AP77" s="25"/>
      <c r="AQ77" s="25">
        <f t="shared" si="19"/>
        <v>179</v>
      </c>
      <c r="AR77" s="25">
        <f t="shared" si="6"/>
        <v>0.99817002162701707</v>
      </c>
      <c r="AS77" s="25">
        <f t="shared" si="20"/>
        <v>0.72045940036148748</v>
      </c>
      <c r="AT77" s="25">
        <f t="shared" si="7"/>
        <v>152.47669071191592</v>
      </c>
    </row>
    <row r="78" spans="1:46" x14ac:dyDescent="0.25">
      <c r="A78" s="59">
        <f t="shared" si="22"/>
        <v>56</v>
      </c>
      <c r="B78" s="29"/>
      <c r="C78" s="29"/>
      <c r="D78" s="29"/>
      <c r="E78" s="29"/>
      <c r="F78" s="29"/>
      <c r="G78" s="43">
        <f>SUM($M$676:$M$687)</f>
        <v>123975.2589229257</v>
      </c>
      <c r="H78" s="29"/>
      <c r="I78" s="59">
        <f t="shared" si="12"/>
        <v>63</v>
      </c>
      <c r="J78" s="20">
        <f t="shared" si="31"/>
        <v>12487.248120000002</v>
      </c>
      <c r="K78" s="20">
        <f t="shared" ref="K78" si="61">K77</f>
        <v>6250.5614200666678</v>
      </c>
      <c r="L78" s="20">
        <f t="shared" si="14"/>
        <v>10308.193941667143</v>
      </c>
      <c r="M78" s="20">
        <f t="shared" si="2"/>
        <v>-4057.6325216004752</v>
      </c>
      <c r="N78" s="20">
        <f t="shared" si="15"/>
        <v>1556892.4134920652</v>
      </c>
      <c r="O78" s="21">
        <f t="shared" si="16"/>
        <v>4309136.0155374976</v>
      </c>
      <c r="P78" s="29"/>
      <c r="Q78" s="29"/>
      <c r="R78" s="2"/>
      <c r="S78" s="2"/>
      <c r="T78" s="2"/>
      <c r="U78" s="2"/>
      <c r="V78" s="2"/>
      <c r="W78" s="2"/>
      <c r="X78" s="2"/>
      <c r="Y78" s="2"/>
      <c r="Z78" s="19">
        <f t="shared" si="17"/>
        <v>63</v>
      </c>
      <c r="AA78" s="20">
        <f t="shared" si="3"/>
        <v>1556892.4134920652</v>
      </c>
      <c r="AB78" s="20">
        <f t="shared" si="10"/>
        <v>10308.193941667143</v>
      </c>
      <c r="AC78" s="20">
        <f t="shared" si="4"/>
        <v>2867.9432177293388</v>
      </c>
      <c r="AD78" s="21">
        <f t="shared" si="5"/>
        <v>7440.2507239378047</v>
      </c>
      <c r="AE78" s="2"/>
      <c r="AF78" s="13"/>
      <c r="AG78" s="2"/>
      <c r="AJ78" s="25">
        <f t="shared" si="0"/>
        <v>0</v>
      </c>
      <c r="AK78" s="25">
        <f t="shared" si="1"/>
        <v>0</v>
      </c>
      <c r="AL78" s="25"/>
      <c r="AM78" s="26">
        <f t="shared" si="18"/>
        <v>10308.193941667143</v>
      </c>
      <c r="AN78" s="26">
        <f t="shared" si="11"/>
        <v>10308.193941667143</v>
      </c>
      <c r="AO78" s="25"/>
      <c r="AP78" s="25"/>
      <c r="AQ78" s="25">
        <f t="shared" si="19"/>
        <v>178</v>
      </c>
      <c r="AR78" s="25">
        <f t="shared" si="6"/>
        <v>0.99817002162701707</v>
      </c>
      <c r="AS78" s="25">
        <f t="shared" si="20"/>
        <v>0.72178024259548357</v>
      </c>
      <c r="AT78" s="25">
        <f t="shared" si="7"/>
        <v>151.75623131155442</v>
      </c>
    </row>
    <row r="79" spans="1:46" x14ac:dyDescent="0.25">
      <c r="A79" s="59">
        <f t="shared" si="22"/>
        <v>57</v>
      </c>
      <c r="B79" s="29"/>
      <c r="C79" s="29"/>
      <c r="D79" s="29"/>
      <c r="E79" s="29"/>
      <c r="F79" s="29"/>
      <c r="G79" s="43">
        <f>SUM($M$688:$M$699)</f>
        <v>125215.01151215496</v>
      </c>
      <c r="H79" s="29"/>
      <c r="I79" s="59">
        <f t="shared" si="12"/>
        <v>64</v>
      </c>
      <c r="J79" s="20">
        <f t="shared" si="31"/>
        <v>12487.248120000002</v>
      </c>
      <c r="K79" s="20">
        <f t="shared" ref="K79" si="62">K78</f>
        <v>6250.5614200666678</v>
      </c>
      <c r="L79" s="20">
        <f t="shared" si="14"/>
        <v>10308.193941667147</v>
      </c>
      <c r="M79" s="20">
        <f t="shared" si="2"/>
        <v>-4057.6325216004789</v>
      </c>
      <c r="N79" s="20">
        <f t="shared" si="15"/>
        <v>1549438.5223084667</v>
      </c>
      <c r="O79" s="21">
        <f t="shared" si="16"/>
        <v>4309136.0155374976</v>
      </c>
      <c r="P79" s="29"/>
      <c r="Q79" s="29"/>
      <c r="R79" s="2"/>
      <c r="S79" s="2"/>
      <c r="T79" s="2"/>
      <c r="U79" s="2"/>
      <c r="V79" s="2"/>
      <c r="W79" s="2"/>
      <c r="X79" s="2"/>
      <c r="Y79" s="2"/>
      <c r="Z79" s="19">
        <f t="shared" si="17"/>
        <v>64</v>
      </c>
      <c r="AA79" s="20">
        <f t="shared" si="3"/>
        <v>1549438.5223084667</v>
      </c>
      <c r="AB79" s="20">
        <f t="shared" si="10"/>
        <v>10308.193941667147</v>
      </c>
      <c r="AC79" s="20">
        <f t="shared" si="4"/>
        <v>2854.3027580687863</v>
      </c>
      <c r="AD79" s="21">
        <f t="shared" si="5"/>
        <v>7453.8911835983599</v>
      </c>
      <c r="AE79" s="2"/>
      <c r="AF79" s="13"/>
      <c r="AG79" s="2"/>
      <c r="AJ79" s="25">
        <f t="shared" ref="AJ79:AJ142" si="63">IF(AF79="",0,MIN(AF79,AA78))</f>
        <v>0</v>
      </c>
      <c r="AK79" s="25">
        <f t="shared" ref="AK79:AK96" si="64">IF(AA79=0,AC79,0)</f>
        <v>0</v>
      </c>
      <c r="AL79" s="25"/>
      <c r="AM79" s="26">
        <f t="shared" si="18"/>
        <v>10308.193941667147</v>
      </c>
      <c r="AN79" s="26">
        <f t="shared" si="11"/>
        <v>10308.193941667143</v>
      </c>
      <c r="AO79" s="25"/>
      <c r="AP79" s="25"/>
      <c r="AQ79" s="25">
        <f t="shared" si="19"/>
        <v>177</v>
      </c>
      <c r="AR79" s="25">
        <f t="shared" si="6"/>
        <v>0.99817002162701707</v>
      </c>
      <c r="AS79" s="25">
        <f t="shared" si="20"/>
        <v>0.72310350637357534</v>
      </c>
      <c r="AT79" s="25">
        <f t="shared" si="7"/>
        <v>151.0344510689589</v>
      </c>
    </row>
    <row r="80" spans="1:46" x14ac:dyDescent="0.25">
      <c r="A80" s="59">
        <f t="shared" si="22"/>
        <v>58</v>
      </c>
      <c r="B80" s="29"/>
      <c r="C80" s="29"/>
      <c r="D80" s="29"/>
      <c r="E80" s="29"/>
      <c r="F80" s="29"/>
      <c r="G80" s="43">
        <f>SUM($M$700:$M$711)</f>
        <v>126467.16162727648</v>
      </c>
      <c r="H80" s="29"/>
      <c r="I80" s="59">
        <f t="shared" si="12"/>
        <v>65</v>
      </c>
      <c r="J80" s="20">
        <f t="shared" si="31"/>
        <v>12487.248120000002</v>
      </c>
      <c r="K80" s="20">
        <f t="shared" ref="K80" si="65">K79</f>
        <v>6250.5614200666678</v>
      </c>
      <c r="L80" s="20">
        <f t="shared" si="14"/>
        <v>10308.193941667145</v>
      </c>
      <c r="M80" s="20">
        <f t="shared" ref="M80:M143" si="66">K80-L80</f>
        <v>-4057.632521600477</v>
      </c>
      <c r="N80" s="20">
        <f t="shared" si="15"/>
        <v>1541970.9656576985</v>
      </c>
      <c r="O80" s="21">
        <f t="shared" si="16"/>
        <v>4309136.0155374976</v>
      </c>
      <c r="P80" s="29"/>
      <c r="Q80" s="29"/>
      <c r="R80" s="2"/>
      <c r="S80" s="2"/>
      <c r="T80" s="2"/>
      <c r="U80" s="2"/>
      <c r="V80" s="2"/>
      <c r="W80" s="2"/>
      <c r="X80" s="2"/>
      <c r="Y80" s="2"/>
      <c r="Z80" s="19">
        <f t="shared" si="17"/>
        <v>65</v>
      </c>
      <c r="AA80" s="20">
        <f t="shared" ref="AA80:AA143" si="67">MAX(AA79*(1+$V$7)-AB80-AJ80,0)</f>
        <v>1541970.9656576985</v>
      </c>
      <c r="AB80" s="20">
        <f t="shared" si="10"/>
        <v>10308.193941667145</v>
      </c>
      <c r="AC80" s="20">
        <f t="shared" ref="AC80:AC143" si="68">AA79*$V$7</f>
        <v>2840.6372908988556</v>
      </c>
      <c r="AD80" s="21">
        <f t="shared" ref="AD80:AD96" si="69">IF(AB80&gt;AC80,AB80-AC80,0)</f>
        <v>7467.5566507682888</v>
      </c>
      <c r="AE80" s="2"/>
      <c r="AF80" s="13"/>
      <c r="AG80" s="2"/>
      <c r="AJ80" s="25">
        <f t="shared" si="63"/>
        <v>0</v>
      </c>
      <c r="AK80" s="25">
        <f t="shared" si="64"/>
        <v>0</v>
      </c>
      <c r="AL80" s="25"/>
      <c r="AM80" s="26">
        <f t="shared" si="18"/>
        <v>10308.193941667145</v>
      </c>
      <c r="AN80" s="26">
        <f t="shared" si="11"/>
        <v>10308.193941667147</v>
      </c>
      <c r="AO80" s="25"/>
      <c r="AP80" s="25"/>
      <c r="AQ80" s="25">
        <f t="shared" si="19"/>
        <v>176</v>
      </c>
      <c r="AR80" s="25">
        <f t="shared" ref="AR80:AR143" si="70">1/(1+$V$7)</f>
        <v>0.99817002162701707</v>
      </c>
      <c r="AS80" s="25">
        <f t="shared" si="20"/>
        <v>0.72442919613526024</v>
      </c>
      <c r="AT80" s="25">
        <f t="shared" ref="AT80:AT143" si="71">(1-AS80)/$V$7</f>
        <v>150.31134756258533</v>
      </c>
    </row>
    <row r="81" spans="1:46" x14ac:dyDescent="0.25">
      <c r="A81" s="59">
        <f t="shared" si="22"/>
        <v>59</v>
      </c>
      <c r="B81" s="29"/>
      <c r="C81" s="29"/>
      <c r="D81" s="29"/>
      <c r="E81" s="29"/>
      <c r="F81" s="29"/>
      <c r="G81" s="43">
        <f>SUM($M$712:$M$723)</f>
        <v>127731.83324354929</v>
      </c>
      <c r="H81" s="29"/>
      <c r="I81" s="59">
        <f t="shared" si="12"/>
        <v>66</v>
      </c>
      <c r="J81" s="20">
        <f t="shared" si="31"/>
        <v>12487.248120000002</v>
      </c>
      <c r="K81" s="20">
        <f t="shared" ref="K81" si="72">K80</f>
        <v>6250.5614200666678</v>
      </c>
      <c r="L81" s="20">
        <f t="shared" si="14"/>
        <v>10308.193941667145</v>
      </c>
      <c r="M81" s="20">
        <f t="shared" si="66"/>
        <v>-4057.632521600477</v>
      </c>
      <c r="N81" s="20">
        <f t="shared" si="15"/>
        <v>1534489.7184864038</v>
      </c>
      <c r="O81" s="21">
        <f t="shared" si="16"/>
        <v>4309136.0155374976</v>
      </c>
      <c r="P81" s="29"/>
      <c r="Q81" s="29"/>
      <c r="R81" s="2"/>
      <c r="S81" s="2"/>
      <c r="T81" s="2"/>
      <c r="U81" s="2"/>
      <c r="V81" s="2"/>
      <c r="W81" s="2"/>
      <c r="X81" s="2"/>
      <c r="Y81" s="2"/>
      <c r="Z81" s="19">
        <f t="shared" si="17"/>
        <v>66</v>
      </c>
      <c r="AA81" s="20">
        <f t="shared" si="67"/>
        <v>1534489.7184864038</v>
      </c>
      <c r="AB81" s="20">
        <f t="shared" ref="AB81:AB144" si="73">IF($AL$9=2,AM81,AN81)</f>
        <v>10308.193941667145</v>
      </c>
      <c r="AC81" s="20">
        <f t="shared" si="68"/>
        <v>2826.9467703724472</v>
      </c>
      <c r="AD81" s="21">
        <f t="shared" si="69"/>
        <v>7481.2471712946972</v>
      </c>
      <c r="AE81" s="2"/>
      <c r="AF81" s="13"/>
      <c r="AG81" s="2"/>
      <c r="AJ81" s="25">
        <f t="shared" si="63"/>
        <v>0</v>
      </c>
      <c r="AK81" s="25">
        <f t="shared" si="64"/>
        <v>0</v>
      </c>
      <c r="AL81" s="25"/>
      <c r="AM81" s="26">
        <f t="shared" ref="AM81:AM144" si="74">IF($AT81&gt;0,IF((AA80-AJ81)&gt;AA80/$AT81,AA80/$AT81,IF(AND((AA80-AJ81)&lt;AA80/$AT81,(AA80-AJ81)&gt;0),(AA80-AJ81)+AC81,0)),0)</f>
        <v>10308.193941667145</v>
      </c>
      <c r="AN81" s="26">
        <f t="shared" ref="AN81:AN96" si="75">IF((AA80-AJ81+AC81)&gt;0,IF((AA80-AJ81+AC81)&gt;AB80,AB80,IF((AA80-AJ81+AC81)&lt;AB80,AA80-AJ81+AC81,0)),0)</f>
        <v>10308.193941667145</v>
      </c>
      <c r="AO81" s="25"/>
      <c r="AP81" s="25"/>
      <c r="AQ81" s="25">
        <f t="shared" si="19"/>
        <v>175</v>
      </c>
      <c r="AR81" s="25">
        <f t="shared" si="70"/>
        <v>0.99817002162701707</v>
      </c>
      <c r="AS81" s="25">
        <f t="shared" si="20"/>
        <v>0.72575731632817486</v>
      </c>
      <c r="AT81" s="25">
        <f t="shared" si="71"/>
        <v>149.58691836645008</v>
      </c>
    </row>
    <row r="82" spans="1:46" x14ac:dyDescent="0.25">
      <c r="A82" s="60">
        <f t="shared" si="22"/>
        <v>60</v>
      </c>
      <c r="B82" s="29"/>
      <c r="C82" s="29"/>
      <c r="D82" s="29"/>
      <c r="E82" s="29"/>
      <c r="F82" s="29"/>
      <c r="G82" s="45">
        <f>SUM($M$724:$M$735)+O735-$AA$735</f>
        <v>9615169.070777053</v>
      </c>
      <c r="H82" s="29"/>
      <c r="I82" s="59">
        <f t="shared" ref="I82:I145" si="76">I81+1</f>
        <v>67</v>
      </c>
      <c r="J82" s="20">
        <f>J81*(1+$K$4)</f>
        <v>12612.120601200002</v>
      </c>
      <c r="K82" s="20">
        <f t="shared" ref="K82" si="77">J82-($O$4+$O$7+$O$9)*POWER((1+$K$4),(I81-6)/12)</f>
        <v>6313.0670342673347</v>
      </c>
      <c r="L82" s="20">
        <f t="shared" ref="L82:L145" si="78">$AB82</f>
        <v>10308.193941667145</v>
      </c>
      <c r="M82" s="20">
        <f t="shared" si="66"/>
        <v>-3995.1269073998101</v>
      </c>
      <c r="N82" s="20">
        <f t="shared" ref="N82:N145" si="79">$AA82</f>
        <v>1526994.7556952951</v>
      </c>
      <c r="O82" s="21">
        <f t="shared" ref="O82:O145" si="80">O81</f>
        <v>4309136.0155374976</v>
      </c>
      <c r="P82" s="29"/>
      <c r="Q82" s="29"/>
      <c r="R82" s="2"/>
      <c r="S82" s="2"/>
      <c r="T82" s="2"/>
      <c r="U82" s="2"/>
      <c r="V82" s="2"/>
      <c r="W82" s="2"/>
      <c r="X82" s="2"/>
      <c r="Y82" s="2"/>
      <c r="Z82" s="19">
        <f t="shared" ref="Z82:Z145" si="81">Z81+1</f>
        <v>67</v>
      </c>
      <c r="AA82" s="20">
        <f t="shared" si="67"/>
        <v>1526994.7556952951</v>
      </c>
      <c r="AB82" s="20">
        <f t="shared" si="73"/>
        <v>10308.193941667145</v>
      </c>
      <c r="AC82" s="20">
        <f t="shared" si="68"/>
        <v>2813.2311505584071</v>
      </c>
      <c r="AD82" s="21">
        <f t="shared" si="69"/>
        <v>7494.9627911087373</v>
      </c>
      <c r="AE82" s="2"/>
      <c r="AF82" s="13"/>
      <c r="AG82" s="2"/>
      <c r="AJ82" s="25">
        <f t="shared" si="63"/>
        <v>0</v>
      </c>
      <c r="AK82" s="25">
        <f t="shared" si="64"/>
        <v>0</v>
      </c>
      <c r="AL82" s="25"/>
      <c r="AM82" s="26">
        <f t="shared" si="74"/>
        <v>10308.193941667145</v>
      </c>
      <c r="AN82" s="26">
        <f t="shared" si="75"/>
        <v>10308.193941667145</v>
      </c>
      <c r="AO82" s="25"/>
      <c r="AP82" s="25"/>
      <c r="AQ82" s="25">
        <f t="shared" ref="AQ82:AQ145" si="82">MAX(AQ81-1,0)</f>
        <v>174</v>
      </c>
      <c r="AR82" s="25">
        <f t="shared" si="70"/>
        <v>0.99817002162701707</v>
      </c>
      <c r="AS82" s="25">
        <f t="shared" ref="AS82:AS145" si="83">POWER(AR82,AQ82)</f>
        <v>0.72708787140810982</v>
      </c>
      <c r="AT82" s="25">
        <f t="shared" si="71"/>
        <v>148.86116105012192</v>
      </c>
    </row>
    <row r="83" spans="1:46" x14ac:dyDescent="0.25">
      <c r="A83" s="56"/>
      <c r="B83" s="29"/>
      <c r="C83" s="29"/>
      <c r="D83" s="29"/>
      <c r="E83" s="29"/>
      <c r="F83" s="29"/>
      <c r="G83" s="29"/>
      <c r="H83" s="29"/>
      <c r="I83" s="59">
        <f t="shared" si="76"/>
        <v>68</v>
      </c>
      <c r="J83" s="20">
        <f t="shared" si="31"/>
        <v>12612.120601200002</v>
      </c>
      <c r="K83" s="20">
        <f t="shared" si="31"/>
        <v>6313.0670342673347</v>
      </c>
      <c r="L83" s="20">
        <f t="shared" si="78"/>
        <v>10308.193941667147</v>
      </c>
      <c r="M83" s="20">
        <f t="shared" si="66"/>
        <v>-3995.1269073998119</v>
      </c>
      <c r="N83" s="20">
        <f t="shared" si="79"/>
        <v>1519486.0521390692</v>
      </c>
      <c r="O83" s="21">
        <f t="shared" si="80"/>
        <v>4309136.0155374976</v>
      </c>
      <c r="P83" s="29"/>
      <c r="Q83" s="29"/>
      <c r="R83" s="2"/>
      <c r="S83" s="2"/>
      <c r="T83" s="2"/>
      <c r="U83" s="2"/>
      <c r="V83" s="2"/>
      <c r="W83" s="2"/>
      <c r="X83" s="2"/>
      <c r="Y83" s="2"/>
      <c r="Z83" s="19">
        <f t="shared" si="81"/>
        <v>68</v>
      </c>
      <c r="AA83" s="20">
        <f t="shared" si="67"/>
        <v>1519486.0521390692</v>
      </c>
      <c r="AB83" s="20">
        <f t="shared" si="73"/>
        <v>10308.193941667147</v>
      </c>
      <c r="AC83" s="20">
        <f t="shared" si="68"/>
        <v>2799.4903854413742</v>
      </c>
      <c r="AD83" s="21">
        <f t="shared" si="69"/>
        <v>7508.7035562257724</v>
      </c>
      <c r="AE83" s="2"/>
      <c r="AF83" s="13"/>
      <c r="AG83" s="2"/>
      <c r="AJ83" s="25">
        <f t="shared" si="63"/>
        <v>0</v>
      </c>
      <c r="AK83" s="25">
        <f t="shared" si="64"/>
        <v>0</v>
      </c>
      <c r="AL83" s="25"/>
      <c r="AM83" s="26">
        <f t="shared" si="74"/>
        <v>10308.193941667147</v>
      </c>
      <c r="AN83" s="26">
        <f t="shared" si="75"/>
        <v>10308.193941667145</v>
      </c>
      <c r="AO83" s="25"/>
      <c r="AP83" s="25"/>
      <c r="AQ83" s="25">
        <f t="shared" si="82"/>
        <v>173</v>
      </c>
      <c r="AR83" s="25">
        <f t="shared" si="70"/>
        <v>0.99817002162701707</v>
      </c>
      <c r="AS83" s="25">
        <f t="shared" si="83"/>
        <v>0.72842086583902477</v>
      </c>
      <c r="AT83" s="25">
        <f t="shared" si="71"/>
        <v>148.13407317871378</v>
      </c>
    </row>
    <row r="84" spans="1:46" x14ac:dyDescent="0.25">
      <c r="A84" s="56"/>
      <c r="B84" s="29"/>
      <c r="C84" s="29"/>
      <c r="D84" s="29"/>
      <c r="E84" s="29"/>
      <c r="F84" s="29"/>
      <c r="G84" s="29"/>
      <c r="H84" s="29"/>
      <c r="I84" s="59">
        <f t="shared" si="76"/>
        <v>69</v>
      </c>
      <c r="J84" s="20">
        <f t="shared" si="31"/>
        <v>12612.120601200002</v>
      </c>
      <c r="K84" s="20">
        <f t="shared" ref="K84" si="84">K83</f>
        <v>6313.0670342673347</v>
      </c>
      <c r="L84" s="20">
        <f t="shared" si="78"/>
        <v>10308.193941667145</v>
      </c>
      <c r="M84" s="20">
        <f t="shared" si="66"/>
        <v>-3995.1269073998101</v>
      </c>
      <c r="N84" s="20">
        <f t="shared" si="79"/>
        <v>1511963.5826263237</v>
      </c>
      <c r="O84" s="21">
        <f t="shared" si="80"/>
        <v>4309136.0155374976</v>
      </c>
      <c r="P84" s="29"/>
      <c r="Q84" s="29"/>
      <c r="R84" s="2"/>
      <c r="S84" s="2"/>
      <c r="T84" s="2"/>
      <c r="U84" s="2"/>
      <c r="V84" s="2"/>
      <c r="W84" s="2"/>
      <c r="X84" s="2"/>
      <c r="Y84" s="2"/>
      <c r="Z84" s="19">
        <f t="shared" si="81"/>
        <v>69</v>
      </c>
      <c r="AA84" s="20">
        <f t="shared" si="67"/>
        <v>1511963.5826263237</v>
      </c>
      <c r="AB84" s="20">
        <f t="shared" si="73"/>
        <v>10308.193941667145</v>
      </c>
      <c r="AC84" s="20">
        <f t="shared" si="68"/>
        <v>2785.7244289216269</v>
      </c>
      <c r="AD84" s="21">
        <f t="shared" si="69"/>
        <v>7522.4695127455179</v>
      </c>
      <c r="AE84" s="2"/>
      <c r="AF84" s="13"/>
      <c r="AG84" s="2"/>
      <c r="AJ84" s="25">
        <f t="shared" si="63"/>
        <v>0</v>
      </c>
      <c r="AK84" s="25">
        <f t="shared" si="64"/>
        <v>0</v>
      </c>
      <c r="AL84" s="25"/>
      <c r="AM84" s="26">
        <f t="shared" si="74"/>
        <v>10308.193941667145</v>
      </c>
      <c r="AN84" s="26">
        <f t="shared" si="75"/>
        <v>10308.193941667147</v>
      </c>
      <c r="AO84" s="25"/>
      <c r="AP84" s="25"/>
      <c r="AQ84" s="25">
        <f t="shared" si="82"/>
        <v>172</v>
      </c>
      <c r="AR84" s="25">
        <f t="shared" si="70"/>
        <v>0.99817002162701707</v>
      </c>
      <c r="AS84" s="25">
        <f t="shared" si="83"/>
        <v>0.72975630409306291</v>
      </c>
      <c r="AT84" s="25">
        <f t="shared" si="71"/>
        <v>147.40565231287476</v>
      </c>
    </row>
    <row r="85" spans="1:46" x14ac:dyDescent="0.25">
      <c r="A85" s="56"/>
      <c r="B85" s="29"/>
      <c r="C85" s="29"/>
      <c r="D85" s="29"/>
      <c r="E85" s="29"/>
      <c r="F85" s="29"/>
      <c r="G85" s="29"/>
      <c r="H85" s="29"/>
      <c r="I85" s="59">
        <f t="shared" si="76"/>
        <v>70</v>
      </c>
      <c r="J85" s="20">
        <f t="shared" si="31"/>
        <v>12612.120601200002</v>
      </c>
      <c r="K85" s="20">
        <f t="shared" ref="K85" si="85">K84</f>
        <v>6313.0670342673347</v>
      </c>
      <c r="L85" s="20">
        <f t="shared" si="78"/>
        <v>10308.193941667147</v>
      </c>
      <c r="M85" s="20">
        <f t="shared" si="66"/>
        <v>-3995.1269073998119</v>
      </c>
      <c r="N85" s="20">
        <f t="shared" si="79"/>
        <v>1504427.3219194715</v>
      </c>
      <c r="O85" s="21">
        <f t="shared" si="80"/>
        <v>4309136.0155374976</v>
      </c>
      <c r="P85" s="29"/>
      <c r="Q85" s="29"/>
      <c r="R85" s="2"/>
      <c r="S85" s="2"/>
      <c r="T85" s="2"/>
      <c r="U85" s="2"/>
      <c r="V85" s="2"/>
      <c r="W85" s="2"/>
      <c r="X85" s="2"/>
      <c r="Y85" s="2"/>
      <c r="Z85" s="19">
        <f t="shared" si="81"/>
        <v>70</v>
      </c>
      <c r="AA85" s="20">
        <f t="shared" si="67"/>
        <v>1504427.3219194715</v>
      </c>
      <c r="AB85" s="20">
        <f t="shared" si="73"/>
        <v>10308.193941667147</v>
      </c>
      <c r="AC85" s="20">
        <f t="shared" si="68"/>
        <v>2771.9332348149269</v>
      </c>
      <c r="AD85" s="21">
        <f t="shared" si="69"/>
        <v>7536.2607068522193</v>
      </c>
      <c r="AE85" s="2"/>
      <c r="AF85" s="13"/>
      <c r="AG85" s="2"/>
      <c r="AJ85" s="25">
        <f t="shared" si="63"/>
        <v>0</v>
      </c>
      <c r="AK85" s="25">
        <f t="shared" si="64"/>
        <v>0</v>
      </c>
      <c r="AL85" s="25"/>
      <c r="AM85" s="26">
        <f t="shared" si="74"/>
        <v>10308.193941667147</v>
      </c>
      <c r="AN85" s="26">
        <f t="shared" si="75"/>
        <v>10308.193941667145</v>
      </c>
      <c r="AO85" s="25"/>
      <c r="AP85" s="25"/>
      <c r="AQ85" s="25">
        <f t="shared" si="82"/>
        <v>171</v>
      </c>
      <c r="AR85" s="25">
        <f t="shared" si="70"/>
        <v>0.99817002162701707</v>
      </c>
      <c r="AS85" s="25">
        <f t="shared" si="83"/>
        <v>0.73109419065056691</v>
      </c>
      <c r="AT85" s="25">
        <f t="shared" si="71"/>
        <v>146.67589600878168</v>
      </c>
    </row>
    <row r="86" spans="1:46" x14ac:dyDescent="0.25">
      <c r="A86" s="56"/>
      <c r="B86" s="29"/>
      <c r="C86" s="29"/>
      <c r="D86" s="29"/>
      <c r="E86" s="29"/>
      <c r="F86" s="29"/>
      <c r="G86" s="29"/>
      <c r="H86" s="29"/>
      <c r="I86" s="59">
        <f t="shared" si="76"/>
        <v>71</v>
      </c>
      <c r="J86" s="20">
        <f t="shared" si="31"/>
        <v>12612.120601200002</v>
      </c>
      <c r="K86" s="20">
        <f t="shared" ref="K86" si="86">K85</f>
        <v>6313.0670342673347</v>
      </c>
      <c r="L86" s="20">
        <f t="shared" si="78"/>
        <v>10308.19394166715</v>
      </c>
      <c r="M86" s="20">
        <f t="shared" si="66"/>
        <v>-3995.1269073998155</v>
      </c>
      <c r="N86" s="20">
        <f t="shared" si="79"/>
        <v>1496877.2447346568</v>
      </c>
      <c r="O86" s="21">
        <f t="shared" si="80"/>
        <v>4309136.0155374976</v>
      </c>
      <c r="P86" s="29"/>
      <c r="Q86" s="29"/>
      <c r="R86" s="2"/>
      <c r="S86" s="2"/>
      <c r="T86" s="2"/>
      <c r="U86" s="2"/>
      <c r="V86" s="2"/>
      <c r="W86" s="2"/>
      <c r="X86" s="2"/>
      <c r="Y86" s="2"/>
      <c r="Z86" s="19">
        <f t="shared" si="81"/>
        <v>71</v>
      </c>
      <c r="AA86" s="20">
        <f t="shared" si="67"/>
        <v>1496877.2447346568</v>
      </c>
      <c r="AB86" s="20">
        <f t="shared" si="73"/>
        <v>10308.19394166715</v>
      </c>
      <c r="AC86" s="20">
        <f t="shared" si="68"/>
        <v>2758.1167568523642</v>
      </c>
      <c r="AD86" s="21">
        <f t="shared" si="69"/>
        <v>7550.0771848147861</v>
      </c>
      <c r="AE86" s="2"/>
      <c r="AF86" s="13"/>
      <c r="AG86" s="2"/>
      <c r="AJ86" s="25">
        <f t="shared" si="63"/>
        <v>0</v>
      </c>
      <c r="AK86" s="25">
        <f t="shared" si="64"/>
        <v>0</v>
      </c>
      <c r="AL86" s="25"/>
      <c r="AM86" s="26">
        <f t="shared" si="74"/>
        <v>10308.19394166715</v>
      </c>
      <c r="AN86" s="26">
        <f t="shared" si="75"/>
        <v>10308.193941667147</v>
      </c>
      <c r="AO86" s="25"/>
      <c r="AP86" s="25"/>
      <c r="AQ86" s="25">
        <f t="shared" si="82"/>
        <v>170</v>
      </c>
      <c r="AR86" s="25">
        <f t="shared" si="70"/>
        <v>0.99817002162701707</v>
      </c>
      <c r="AS86" s="25">
        <f t="shared" si="83"/>
        <v>0.73243453000009306</v>
      </c>
      <c r="AT86" s="25">
        <f t="shared" si="71"/>
        <v>145.94480181813105</v>
      </c>
    </row>
    <row r="87" spans="1:46" x14ac:dyDescent="0.25">
      <c r="A87" s="56"/>
      <c r="B87" s="29"/>
      <c r="C87" s="29"/>
      <c r="D87" s="29"/>
      <c r="E87" s="29"/>
      <c r="F87" s="29"/>
      <c r="G87" s="29"/>
      <c r="H87" s="29"/>
      <c r="I87" s="60">
        <f t="shared" si="76"/>
        <v>72</v>
      </c>
      <c r="J87" s="23">
        <f t="shared" si="31"/>
        <v>12612.120601200002</v>
      </c>
      <c r="K87" s="23">
        <f t="shared" ref="K87" si="87">K86</f>
        <v>6313.0670342673347</v>
      </c>
      <c r="L87" s="23">
        <f t="shared" si="78"/>
        <v>10308.193941667148</v>
      </c>
      <c r="M87" s="23">
        <f t="shared" si="66"/>
        <v>-3995.1269073998137</v>
      </c>
      <c r="N87" s="23">
        <f t="shared" si="79"/>
        <v>1489313.3257416699</v>
      </c>
      <c r="O87" s="24">
        <f t="shared" si="80"/>
        <v>4309136.0155374976</v>
      </c>
      <c r="P87" s="29"/>
      <c r="Q87" s="29"/>
      <c r="R87" s="2"/>
      <c r="S87" s="2"/>
      <c r="T87" s="2"/>
      <c r="U87" s="2"/>
      <c r="V87" s="2"/>
      <c r="W87" s="2"/>
      <c r="X87" s="2"/>
      <c r="Y87" s="2"/>
      <c r="Z87" s="22">
        <f t="shared" si="81"/>
        <v>72</v>
      </c>
      <c r="AA87" s="23">
        <f t="shared" si="67"/>
        <v>1489313.3257416699</v>
      </c>
      <c r="AB87" s="23">
        <f t="shared" si="73"/>
        <v>10308.193941667148</v>
      </c>
      <c r="AC87" s="23">
        <f t="shared" si="68"/>
        <v>2744.274948680204</v>
      </c>
      <c r="AD87" s="24">
        <f t="shared" si="69"/>
        <v>7563.9189929869444</v>
      </c>
      <c r="AE87" s="2"/>
      <c r="AF87" s="14"/>
      <c r="AG87" s="2"/>
      <c r="AJ87" s="25">
        <f t="shared" si="63"/>
        <v>0</v>
      </c>
      <c r="AK87" s="25">
        <f t="shared" si="64"/>
        <v>0</v>
      </c>
      <c r="AL87" s="25"/>
      <c r="AM87" s="26">
        <f t="shared" si="74"/>
        <v>10308.193941667148</v>
      </c>
      <c r="AN87" s="26">
        <f t="shared" si="75"/>
        <v>10308.19394166715</v>
      </c>
      <c r="AO87" s="25"/>
      <c r="AP87" s="25"/>
      <c r="AQ87" s="25">
        <f t="shared" si="82"/>
        <v>169</v>
      </c>
      <c r="AR87" s="25">
        <f t="shared" si="70"/>
        <v>0.99817002162701707</v>
      </c>
      <c r="AS87" s="25">
        <f t="shared" si="83"/>
        <v>0.73377732663842654</v>
      </c>
      <c r="AT87" s="25">
        <f t="shared" si="71"/>
        <v>145.21236728813099</v>
      </c>
    </row>
    <row r="88" spans="1:46" x14ac:dyDescent="0.25">
      <c r="A88" s="56"/>
      <c r="B88" s="29"/>
      <c r="C88" s="29"/>
      <c r="D88" s="29"/>
      <c r="E88" s="29"/>
      <c r="F88" s="29"/>
      <c r="G88" s="29"/>
      <c r="H88" s="29"/>
      <c r="I88" s="62">
        <f t="shared" si="76"/>
        <v>73</v>
      </c>
      <c r="J88" s="17">
        <f t="shared" si="31"/>
        <v>12612.120601200002</v>
      </c>
      <c r="K88" s="17">
        <f t="shared" ref="K88" si="88">K87</f>
        <v>6313.0670342673347</v>
      </c>
      <c r="L88" s="17">
        <f t="shared" si="78"/>
        <v>10308.193941667156</v>
      </c>
      <c r="M88" s="17">
        <f t="shared" si="66"/>
        <v>-3995.126907399821</v>
      </c>
      <c r="N88" s="17">
        <f t="shared" si="79"/>
        <v>1481735.5395638624</v>
      </c>
      <c r="O88" s="18">
        <f>O87*(1+$K$7)</f>
        <v>4373773.0557705592</v>
      </c>
      <c r="P88" s="29"/>
      <c r="Q88" s="29"/>
      <c r="R88" s="2"/>
      <c r="S88" s="2"/>
      <c r="T88" s="2"/>
      <c r="U88" s="2"/>
      <c r="V88" s="2"/>
      <c r="W88" s="2"/>
      <c r="X88" s="2"/>
      <c r="Y88" s="2"/>
      <c r="Z88" s="16">
        <f t="shared" si="81"/>
        <v>73</v>
      </c>
      <c r="AA88" s="17">
        <f t="shared" si="67"/>
        <v>1481735.5395638624</v>
      </c>
      <c r="AB88" s="17">
        <f t="shared" si="73"/>
        <v>10308.193941667156</v>
      </c>
      <c r="AC88" s="17">
        <f t="shared" si="68"/>
        <v>2730.4077638597282</v>
      </c>
      <c r="AD88" s="18">
        <f t="shared" si="69"/>
        <v>7577.7861778074275</v>
      </c>
      <c r="AE88" s="2"/>
      <c r="AF88" s="12"/>
      <c r="AG88" s="2"/>
      <c r="AJ88" s="25">
        <f t="shared" si="63"/>
        <v>0</v>
      </c>
      <c r="AK88" s="25">
        <f t="shared" si="64"/>
        <v>0</v>
      </c>
      <c r="AL88" s="25"/>
      <c r="AM88" s="26">
        <f t="shared" si="74"/>
        <v>10308.193941667156</v>
      </c>
      <c r="AN88" s="26">
        <f t="shared" si="75"/>
        <v>10308.193941667148</v>
      </c>
      <c r="AO88" s="25"/>
      <c r="AP88" s="25"/>
      <c r="AQ88" s="25">
        <f t="shared" si="82"/>
        <v>168</v>
      </c>
      <c r="AR88" s="25">
        <f t="shared" si="70"/>
        <v>0.99817002162701707</v>
      </c>
      <c r="AS88" s="25">
        <f t="shared" si="83"/>
        <v>0.73512258507059713</v>
      </c>
      <c r="AT88" s="25">
        <f t="shared" si="71"/>
        <v>144.47858996149247</v>
      </c>
    </row>
    <row r="89" spans="1:46" x14ac:dyDescent="0.25">
      <c r="A89" s="56"/>
      <c r="B89" s="29"/>
      <c r="C89" s="29"/>
      <c r="D89" s="29"/>
      <c r="E89" s="29"/>
      <c r="F89" s="29"/>
      <c r="G89" s="29"/>
      <c r="H89" s="29"/>
      <c r="I89" s="59">
        <f t="shared" si="76"/>
        <v>74</v>
      </c>
      <c r="J89" s="20">
        <f t="shared" si="31"/>
        <v>12612.120601200002</v>
      </c>
      <c r="K89" s="20">
        <f t="shared" ref="K89" si="89">K88</f>
        <v>6313.0670342673347</v>
      </c>
      <c r="L89" s="20">
        <f t="shared" si="78"/>
        <v>10308.193941667156</v>
      </c>
      <c r="M89" s="20">
        <f t="shared" si="66"/>
        <v>-3995.126907399821</v>
      </c>
      <c r="N89" s="20">
        <f t="shared" si="79"/>
        <v>1474143.8607780624</v>
      </c>
      <c r="O89" s="21">
        <f t="shared" si="80"/>
        <v>4373773.0557705592</v>
      </c>
      <c r="P89" s="29"/>
      <c r="Q89" s="29"/>
      <c r="R89" s="2"/>
      <c r="S89" s="2"/>
      <c r="T89" s="2"/>
      <c r="U89" s="2"/>
      <c r="V89" s="2"/>
      <c r="W89" s="2"/>
      <c r="X89" s="2"/>
      <c r="Y89" s="2"/>
      <c r="Z89" s="19">
        <f t="shared" si="81"/>
        <v>74</v>
      </c>
      <c r="AA89" s="20">
        <f t="shared" si="67"/>
        <v>1474143.8607780624</v>
      </c>
      <c r="AB89" s="20">
        <f t="shared" si="73"/>
        <v>10308.193941667156</v>
      </c>
      <c r="AC89" s="20">
        <f t="shared" si="68"/>
        <v>2716.5151558670809</v>
      </c>
      <c r="AD89" s="21">
        <f t="shared" si="69"/>
        <v>7591.6787858000753</v>
      </c>
      <c r="AE89" s="2"/>
      <c r="AF89" s="13"/>
      <c r="AG89" s="2"/>
      <c r="AJ89" s="25">
        <f t="shared" si="63"/>
        <v>0</v>
      </c>
      <c r="AK89" s="25">
        <f t="shared" si="64"/>
        <v>0</v>
      </c>
      <c r="AL89" s="25"/>
      <c r="AM89" s="26">
        <f t="shared" si="74"/>
        <v>10308.193941667156</v>
      </c>
      <c r="AN89" s="26">
        <f t="shared" si="75"/>
        <v>10308.193941667156</v>
      </c>
      <c r="AO89" s="25"/>
      <c r="AP89" s="25"/>
      <c r="AQ89" s="25">
        <f t="shared" si="82"/>
        <v>167</v>
      </c>
      <c r="AR89" s="25">
        <f t="shared" si="70"/>
        <v>0.99817002162701707</v>
      </c>
      <c r="AS89" s="25">
        <f t="shared" si="83"/>
        <v>0.73647030980989325</v>
      </c>
      <c r="AT89" s="25">
        <f t="shared" si="71"/>
        <v>143.74346737642188</v>
      </c>
    </row>
    <row r="90" spans="1:46" x14ac:dyDescent="0.25">
      <c r="A90" s="56"/>
      <c r="B90" s="29"/>
      <c r="C90" s="29"/>
      <c r="D90" s="29"/>
      <c r="E90" s="29"/>
      <c r="F90" s="29"/>
      <c r="G90" s="29"/>
      <c r="H90" s="29"/>
      <c r="I90" s="59">
        <f t="shared" si="76"/>
        <v>75</v>
      </c>
      <c r="J90" s="20">
        <f t="shared" si="31"/>
        <v>12612.120601200002</v>
      </c>
      <c r="K90" s="20">
        <f t="shared" ref="K90" si="90">K89</f>
        <v>6313.0670342673347</v>
      </c>
      <c r="L90" s="20">
        <f t="shared" si="78"/>
        <v>10308.193941667154</v>
      </c>
      <c r="M90" s="20">
        <f t="shared" si="66"/>
        <v>-3995.1269073998192</v>
      </c>
      <c r="N90" s="20">
        <f t="shared" si="79"/>
        <v>1466538.2639144883</v>
      </c>
      <c r="O90" s="21">
        <f t="shared" si="80"/>
        <v>4373773.0557705592</v>
      </c>
      <c r="P90" s="29"/>
      <c r="Q90" s="29"/>
      <c r="R90" s="2"/>
      <c r="S90" s="2"/>
      <c r="T90" s="2"/>
      <c r="U90" s="2"/>
      <c r="V90" s="2"/>
      <c r="W90" s="2"/>
      <c r="X90" s="2"/>
      <c r="Y90" s="2"/>
      <c r="Z90" s="19">
        <f t="shared" si="81"/>
        <v>75</v>
      </c>
      <c r="AA90" s="20">
        <f t="shared" si="67"/>
        <v>1466538.2639144883</v>
      </c>
      <c r="AB90" s="20">
        <f t="shared" si="73"/>
        <v>10308.193941667154</v>
      </c>
      <c r="AC90" s="20">
        <f t="shared" si="68"/>
        <v>2702.5970780931143</v>
      </c>
      <c r="AD90" s="21">
        <f t="shared" si="69"/>
        <v>7605.5968635740392</v>
      </c>
      <c r="AE90" s="2"/>
      <c r="AF90" s="13"/>
      <c r="AG90" s="2"/>
      <c r="AJ90" s="25">
        <f t="shared" si="63"/>
        <v>0</v>
      </c>
      <c r="AK90" s="25">
        <f t="shared" si="64"/>
        <v>0</v>
      </c>
      <c r="AL90" s="25"/>
      <c r="AM90" s="26">
        <f t="shared" si="74"/>
        <v>10308.193941667154</v>
      </c>
      <c r="AN90" s="26">
        <f t="shared" si="75"/>
        <v>10308.193941667156</v>
      </c>
      <c r="AO90" s="25"/>
      <c r="AP90" s="25"/>
      <c r="AQ90" s="25">
        <f t="shared" si="82"/>
        <v>166</v>
      </c>
      <c r="AR90" s="25">
        <f t="shared" si="70"/>
        <v>0.99817002162701707</v>
      </c>
      <c r="AS90" s="25">
        <f t="shared" si="83"/>
        <v>0.73782050537787802</v>
      </c>
      <c r="AT90" s="25">
        <f t="shared" si="71"/>
        <v>143.006997066612</v>
      </c>
    </row>
    <row r="91" spans="1:46" x14ac:dyDescent="0.25">
      <c r="A91" s="56"/>
      <c r="B91" s="29"/>
      <c r="C91" s="29"/>
      <c r="D91" s="29"/>
      <c r="E91" s="29"/>
      <c r="F91" s="29"/>
      <c r="G91" s="29"/>
      <c r="H91" s="29"/>
      <c r="I91" s="59">
        <f t="shared" si="76"/>
        <v>76</v>
      </c>
      <c r="J91" s="20">
        <f t="shared" si="31"/>
        <v>12612.120601200002</v>
      </c>
      <c r="K91" s="20">
        <f t="shared" ref="K91" si="91">K90</f>
        <v>6313.0670342673347</v>
      </c>
      <c r="L91" s="20">
        <f t="shared" si="78"/>
        <v>10308.193941667152</v>
      </c>
      <c r="M91" s="20">
        <f t="shared" si="66"/>
        <v>-3995.1269073998174</v>
      </c>
      <c r="N91" s="20">
        <f t="shared" si="79"/>
        <v>1458918.7234566642</v>
      </c>
      <c r="O91" s="21">
        <f t="shared" si="80"/>
        <v>4373773.0557705592</v>
      </c>
      <c r="P91" s="29"/>
      <c r="Q91" s="29"/>
      <c r="R91" s="2"/>
      <c r="S91" s="2"/>
      <c r="T91" s="2"/>
      <c r="U91" s="2"/>
      <c r="V91" s="2"/>
      <c r="W91" s="2"/>
      <c r="X91" s="2"/>
      <c r="Y91" s="2"/>
      <c r="Z91" s="19">
        <f t="shared" si="81"/>
        <v>76</v>
      </c>
      <c r="AA91" s="20">
        <f t="shared" si="67"/>
        <v>1458918.7234566642</v>
      </c>
      <c r="AB91" s="20">
        <f t="shared" si="73"/>
        <v>10308.193941667152</v>
      </c>
      <c r="AC91" s="20">
        <f t="shared" si="68"/>
        <v>2688.6534838432285</v>
      </c>
      <c r="AD91" s="21">
        <f t="shared" si="69"/>
        <v>7619.5404578239231</v>
      </c>
      <c r="AE91" s="2"/>
      <c r="AF91" s="13"/>
      <c r="AG91" s="2"/>
      <c r="AJ91" s="25">
        <f t="shared" si="63"/>
        <v>0</v>
      </c>
      <c r="AK91" s="25">
        <f t="shared" si="64"/>
        <v>0</v>
      </c>
      <c r="AL91" s="25"/>
      <c r="AM91" s="26">
        <f t="shared" si="74"/>
        <v>10308.193941667152</v>
      </c>
      <c r="AN91" s="26">
        <f t="shared" si="75"/>
        <v>10308.193941667154</v>
      </c>
      <c r="AO91" s="25"/>
      <c r="AP91" s="25"/>
      <c r="AQ91" s="25">
        <f t="shared" si="82"/>
        <v>165</v>
      </c>
      <c r="AR91" s="25">
        <f t="shared" si="70"/>
        <v>0.99817002162701707</v>
      </c>
      <c r="AS91" s="25">
        <f t="shared" si="83"/>
        <v>0.73917317630440404</v>
      </c>
      <c r="AT91" s="25">
        <f t="shared" si="71"/>
        <v>142.26917656123416</v>
      </c>
    </row>
    <row r="92" spans="1:46" x14ac:dyDescent="0.25">
      <c r="A92" s="56"/>
      <c r="B92" s="29"/>
      <c r="C92" s="29"/>
      <c r="D92" s="29"/>
      <c r="E92" s="29"/>
      <c r="F92" s="29"/>
      <c r="G92" s="29"/>
      <c r="H92" s="29"/>
      <c r="I92" s="59">
        <f t="shared" si="76"/>
        <v>77</v>
      </c>
      <c r="J92" s="20">
        <f t="shared" si="31"/>
        <v>12612.120601200002</v>
      </c>
      <c r="K92" s="20">
        <f t="shared" ref="K92" si="92">K91</f>
        <v>6313.0670342673347</v>
      </c>
      <c r="L92" s="20">
        <f t="shared" si="78"/>
        <v>10308.193941667158</v>
      </c>
      <c r="M92" s="20">
        <f t="shared" si="66"/>
        <v>-3995.1269073998228</v>
      </c>
      <c r="N92" s="20">
        <f t="shared" si="79"/>
        <v>1451285.2138413342</v>
      </c>
      <c r="O92" s="21">
        <f t="shared" si="80"/>
        <v>4373773.0557705592</v>
      </c>
      <c r="P92" s="29"/>
      <c r="Q92" s="29"/>
      <c r="R92" s="2"/>
      <c r="S92" s="2"/>
      <c r="T92" s="2"/>
      <c r="U92" s="2"/>
      <c r="V92" s="2"/>
      <c r="W92" s="2"/>
      <c r="X92" s="2"/>
      <c r="Y92" s="2"/>
      <c r="Z92" s="19">
        <f t="shared" si="81"/>
        <v>77</v>
      </c>
      <c r="AA92" s="20">
        <f t="shared" si="67"/>
        <v>1451285.2138413342</v>
      </c>
      <c r="AB92" s="20">
        <f t="shared" si="73"/>
        <v>10308.193941667158</v>
      </c>
      <c r="AC92" s="20">
        <f t="shared" si="68"/>
        <v>2674.684326337218</v>
      </c>
      <c r="AD92" s="21">
        <f t="shared" si="69"/>
        <v>7633.5096153299401</v>
      </c>
      <c r="AE92" s="2"/>
      <c r="AF92" s="13"/>
      <c r="AG92" s="2"/>
      <c r="AJ92" s="25">
        <f t="shared" si="63"/>
        <v>0</v>
      </c>
      <c r="AK92" s="25">
        <f t="shared" si="64"/>
        <v>0</v>
      </c>
      <c r="AL92" s="25"/>
      <c r="AM92" s="26">
        <f t="shared" si="74"/>
        <v>10308.193941667158</v>
      </c>
      <c r="AN92" s="26">
        <f t="shared" si="75"/>
        <v>10308.193941667152</v>
      </c>
      <c r="AO92" s="25"/>
      <c r="AP92" s="25"/>
      <c r="AQ92" s="25">
        <f t="shared" si="82"/>
        <v>164</v>
      </c>
      <c r="AR92" s="25">
        <f t="shared" si="70"/>
        <v>0.99817002162701707</v>
      </c>
      <c r="AS92" s="25">
        <f t="shared" si="83"/>
        <v>0.74052832712762895</v>
      </c>
      <c r="AT92" s="25">
        <f t="shared" si="71"/>
        <v>141.53000338492967</v>
      </c>
    </row>
    <row r="93" spans="1:46" x14ac:dyDescent="0.25">
      <c r="A93" s="56"/>
      <c r="B93" s="29"/>
      <c r="C93" s="29"/>
      <c r="D93" s="29"/>
      <c r="E93" s="29"/>
      <c r="F93" s="29"/>
      <c r="G93" s="29"/>
      <c r="H93" s="29"/>
      <c r="I93" s="59">
        <f t="shared" si="76"/>
        <v>78</v>
      </c>
      <c r="J93" s="20">
        <f>J92*(1+$K$4)</f>
        <v>12738.241807212002</v>
      </c>
      <c r="K93" s="20">
        <f t="shared" ref="K93" si="93">K92</f>
        <v>6313.0670342673347</v>
      </c>
      <c r="L93" s="20">
        <f t="shared" si="78"/>
        <v>10308.193941667158</v>
      </c>
      <c r="M93" s="20">
        <f t="shared" si="66"/>
        <v>-3995.1269073998228</v>
      </c>
      <c r="N93" s="20">
        <f t="shared" si="79"/>
        <v>1443637.709458376</v>
      </c>
      <c r="O93" s="21">
        <f t="shared" si="80"/>
        <v>4373773.0557705592</v>
      </c>
      <c r="P93" s="29"/>
      <c r="Q93" s="29"/>
      <c r="R93" s="2"/>
      <c r="S93" s="2"/>
      <c r="T93" s="2"/>
      <c r="U93" s="2"/>
      <c r="V93" s="2"/>
      <c r="W93" s="2"/>
      <c r="X93" s="2"/>
      <c r="Y93" s="2"/>
      <c r="Z93" s="19">
        <f t="shared" si="81"/>
        <v>78</v>
      </c>
      <c r="AA93" s="20">
        <f t="shared" si="67"/>
        <v>1443637.709458376</v>
      </c>
      <c r="AB93" s="20">
        <f t="shared" si="73"/>
        <v>10308.193941667158</v>
      </c>
      <c r="AC93" s="20">
        <f t="shared" si="68"/>
        <v>2660.6895587091126</v>
      </c>
      <c r="AD93" s="21">
        <f t="shared" si="69"/>
        <v>7647.5043829580445</v>
      </c>
      <c r="AE93" s="2"/>
      <c r="AF93" s="13"/>
      <c r="AG93" s="2"/>
      <c r="AJ93" s="25">
        <f t="shared" si="63"/>
        <v>0</v>
      </c>
      <c r="AK93" s="25">
        <f t="shared" si="64"/>
        <v>0</v>
      </c>
      <c r="AL93" s="25"/>
      <c r="AM93" s="26">
        <f t="shared" si="74"/>
        <v>10308.193941667158</v>
      </c>
      <c r="AN93" s="26">
        <f t="shared" si="75"/>
        <v>10308.193941667158</v>
      </c>
      <c r="AO93" s="25"/>
      <c r="AP93" s="25"/>
      <c r="AQ93" s="25">
        <f t="shared" si="82"/>
        <v>163</v>
      </c>
      <c r="AR93" s="25">
        <f t="shared" si="70"/>
        <v>0.99817002162701707</v>
      </c>
      <c r="AS93" s="25">
        <f t="shared" si="83"/>
        <v>0.7418859623940296</v>
      </c>
      <c r="AT93" s="25">
        <f t="shared" si="71"/>
        <v>140.78947505780204</v>
      </c>
    </row>
    <row r="94" spans="1:46" x14ac:dyDescent="0.25">
      <c r="A94" s="56"/>
      <c r="B94" s="29"/>
      <c r="C94" s="29"/>
      <c r="D94" s="29"/>
      <c r="E94" s="29"/>
      <c r="F94" s="29"/>
      <c r="G94" s="29"/>
      <c r="H94" s="29"/>
      <c r="I94" s="59">
        <f t="shared" si="76"/>
        <v>79</v>
      </c>
      <c r="J94" s="20">
        <f t="shared" si="31"/>
        <v>12738.241807212002</v>
      </c>
      <c r="K94" s="20">
        <f t="shared" ref="K94" si="94">J94-($O$4+$O$7+$O$9)*POWER((1+$K$4),(I93-6)/12)</f>
        <v>6376.1977046100073</v>
      </c>
      <c r="L94" s="20">
        <f t="shared" si="78"/>
        <v>10308.193941667154</v>
      </c>
      <c r="M94" s="20">
        <f t="shared" si="66"/>
        <v>-3931.9962370571466</v>
      </c>
      <c r="N94" s="20">
        <f t="shared" si="79"/>
        <v>1435976.1846507159</v>
      </c>
      <c r="O94" s="21">
        <f t="shared" si="80"/>
        <v>4373773.0557705592</v>
      </c>
      <c r="P94" s="29"/>
      <c r="Q94" s="29"/>
      <c r="R94" s="2"/>
      <c r="S94" s="2"/>
      <c r="T94" s="2"/>
      <c r="U94" s="2"/>
      <c r="V94" s="2"/>
      <c r="W94" s="2"/>
      <c r="X94" s="2"/>
      <c r="Y94" s="2"/>
      <c r="Z94" s="19">
        <f t="shared" si="81"/>
        <v>79</v>
      </c>
      <c r="AA94" s="20">
        <f t="shared" si="67"/>
        <v>1435976.1846507159</v>
      </c>
      <c r="AB94" s="20">
        <f t="shared" si="73"/>
        <v>10308.193941667154</v>
      </c>
      <c r="AC94" s="20">
        <f t="shared" si="68"/>
        <v>2646.6691340070229</v>
      </c>
      <c r="AD94" s="21">
        <f t="shared" si="69"/>
        <v>7661.524807660131</v>
      </c>
      <c r="AE94" s="2"/>
      <c r="AF94" s="13"/>
      <c r="AG94" s="2"/>
      <c r="AJ94" s="25">
        <f t="shared" si="63"/>
        <v>0</v>
      </c>
      <c r="AK94" s="25">
        <f t="shared" si="64"/>
        <v>0</v>
      </c>
      <c r="AL94" s="25"/>
      <c r="AM94" s="26">
        <f t="shared" si="74"/>
        <v>10308.193941667154</v>
      </c>
      <c r="AN94" s="26">
        <f t="shared" si="75"/>
        <v>10308.193941667158</v>
      </c>
      <c r="AO94" s="25"/>
      <c r="AP94" s="25"/>
      <c r="AQ94" s="25">
        <f t="shared" si="82"/>
        <v>162</v>
      </c>
      <c r="AR94" s="25">
        <f t="shared" si="70"/>
        <v>0.99817002162701707</v>
      </c>
      <c r="AS94" s="25">
        <f t="shared" si="83"/>
        <v>0.74324608665841863</v>
      </c>
      <c r="AT94" s="25">
        <f t="shared" si="71"/>
        <v>140.04758909540803</v>
      </c>
    </row>
    <row r="95" spans="1:46" x14ac:dyDescent="0.25">
      <c r="A95" s="56"/>
      <c r="B95" s="29"/>
      <c r="C95" s="29"/>
      <c r="D95" s="29"/>
      <c r="E95" s="29"/>
      <c r="F95" s="29"/>
      <c r="G95" s="29"/>
      <c r="H95" s="29"/>
      <c r="I95" s="59">
        <f t="shared" si="76"/>
        <v>80</v>
      </c>
      <c r="J95" s="20">
        <f t="shared" si="31"/>
        <v>12738.241807212002</v>
      </c>
      <c r="K95" s="20">
        <f t="shared" si="31"/>
        <v>6376.1977046100073</v>
      </c>
      <c r="L95" s="20">
        <f t="shared" si="78"/>
        <v>10308.193941667156</v>
      </c>
      <c r="M95" s="20">
        <f t="shared" si="66"/>
        <v>-3931.9962370571484</v>
      </c>
      <c r="N95" s="20">
        <f t="shared" si="79"/>
        <v>1428300.6137142417</v>
      </c>
      <c r="O95" s="21">
        <f t="shared" si="80"/>
        <v>4373773.0557705592</v>
      </c>
      <c r="P95" s="29"/>
      <c r="Q95" s="29"/>
      <c r="R95" s="2"/>
      <c r="S95" s="2"/>
      <c r="T95" s="2"/>
      <c r="U95" s="2"/>
      <c r="V95" s="2"/>
      <c r="W95" s="2"/>
      <c r="X95" s="2"/>
      <c r="Y95" s="2"/>
      <c r="Z95" s="19">
        <f t="shared" si="81"/>
        <v>80</v>
      </c>
      <c r="AA95" s="20">
        <f t="shared" si="67"/>
        <v>1428300.6137142417</v>
      </c>
      <c r="AB95" s="20">
        <f t="shared" si="73"/>
        <v>10308.193941667156</v>
      </c>
      <c r="AC95" s="20">
        <f t="shared" si="68"/>
        <v>2632.6230051929792</v>
      </c>
      <c r="AD95" s="21">
        <f t="shared" si="69"/>
        <v>7675.5709364741761</v>
      </c>
      <c r="AE95" s="2"/>
      <c r="AF95" s="13"/>
      <c r="AG95" s="2"/>
      <c r="AJ95" s="25">
        <f t="shared" si="63"/>
        <v>0</v>
      </c>
      <c r="AK95" s="25">
        <f t="shared" si="64"/>
        <v>0</v>
      </c>
      <c r="AL95" s="25"/>
      <c r="AM95" s="26">
        <f t="shared" si="74"/>
        <v>10308.193941667156</v>
      </c>
      <c r="AN95" s="26">
        <f t="shared" si="75"/>
        <v>10308.193941667154</v>
      </c>
      <c r="AO95" s="25"/>
      <c r="AP95" s="25"/>
      <c r="AQ95" s="25">
        <f t="shared" si="82"/>
        <v>161</v>
      </c>
      <c r="AR95" s="25">
        <f t="shared" si="70"/>
        <v>0.99817002162701707</v>
      </c>
      <c r="AS95" s="25">
        <f t="shared" si="83"/>
        <v>0.74460870448395911</v>
      </c>
      <c r="AT95" s="25">
        <f t="shared" si="71"/>
        <v>139.30434300874958</v>
      </c>
    </row>
    <row r="96" spans="1:46" x14ac:dyDescent="0.25">
      <c r="A96" s="56"/>
      <c r="B96" s="29"/>
      <c r="C96" s="29"/>
      <c r="D96" s="29"/>
      <c r="E96" s="29"/>
      <c r="F96" s="29"/>
      <c r="G96" s="29"/>
      <c r="H96" s="29"/>
      <c r="I96" s="59">
        <f t="shared" si="76"/>
        <v>81</v>
      </c>
      <c r="J96" s="20">
        <f t="shared" si="31"/>
        <v>12738.241807212002</v>
      </c>
      <c r="K96" s="20">
        <f t="shared" ref="K96" si="95">K95</f>
        <v>6376.1977046100073</v>
      </c>
      <c r="L96" s="20">
        <f t="shared" si="78"/>
        <v>10308.193941667158</v>
      </c>
      <c r="M96" s="20">
        <f t="shared" si="66"/>
        <v>-3931.9962370571502</v>
      </c>
      <c r="N96" s="20">
        <f t="shared" si="79"/>
        <v>1420610.9708977172</v>
      </c>
      <c r="O96" s="21">
        <f t="shared" si="80"/>
        <v>4373773.0557705592</v>
      </c>
      <c r="P96" s="29"/>
      <c r="Q96" s="29"/>
      <c r="R96" s="2"/>
      <c r="S96" s="2"/>
      <c r="T96" s="2"/>
      <c r="U96" s="2"/>
      <c r="V96" s="2"/>
      <c r="W96" s="2"/>
      <c r="X96" s="2"/>
      <c r="Y96" s="2"/>
      <c r="Z96" s="19">
        <f t="shared" si="81"/>
        <v>81</v>
      </c>
      <c r="AA96" s="20">
        <f t="shared" si="67"/>
        <v>1420610.9708977172</v>
      </c>
      <c r="AB96" s="20">
        <f t="shared" si="73"/>
        <v>10308.193941667158</v>
      </c>
      <c r="AC96" s="20">
        <f t="shared" si="68"/>
        <v>2618.5511251427765</v>
      </c>
      <c r="AD96" s="21">
        <f t="shared" si="69"/>
        <v>7689.6428165243815</v>
      </c>
      <c r="AE96" s="2"/>
      <c r="AF96" s="13"/>
      <c r="AG96" s="2"/>
      <c r="AJ96" s="25">
        <f t="shared" si="63"/>
        <v>0</v>
      </c>
      <c r="AK96" s="25">
        <f t="shared" si="64"/>
        <v>0</v>
      </c>
      <c r="AL96" s="25"/>
      <c r="AM96" s="26">
        <f t="shared" si="74"/>
        <v>10308.193941667158</v>
      </c>
      <c r="AN96" s="26">
        <f t="shared" si="75"/>
        <v>10308.193941667156</v>
      </c>
      <c r="AO96" s="25"/>
      <c r="AP96" s="25"/>
      <c r="AQ96" s="25">
        <f t="shared" si="82"/>
        <v>160</v>
      </c>
      <c r="AR96" s="25">
        <f t="shared" si="70"/>
        <v>0.99817002162701707</v>
      </c>
      <c r="AS96" s="25">
        <f t="shared" si="83"/>
        <v>0.74597382044217975</v>
      </c>
      <c r="AT96" s="25">
        <f t="shared" si="71"/>
        <v>138.55973430426559</v>
      </c>
    </row>
    <row r="97" spans="1:46" x14ac:dyDescent="0.25">
      <c r="A97" s="56"/>
      <c r="B97" s="29"/>
      <c r="C97" s="29"/>
      <c r="D97" s="29"/>
      <c r="E97" s="29"/>
      <c r="F97" s="29"/>
      <c r="G97" s="29"/>
      <c r="H97" s="29"/>
      <c r="I97" s="59">
        <f t="shared" si="76"/>
        <v>82</v>
      </c>
      <c r="J97" s="20">
        <f t="shared" si="31"/>
        <v>12738.241807212002</v>
      </c>
      <c r="K97" s="20">
        <f t="shared" ref="K97" si="96">K96</f>
        <v>6376.1977046100073</v>
      </c>
      <c r="L97" s="20">
        <f t="shared" si="78"/>
        <v>10308.193941667159</v>
      </c>
      <c r="M97" s="20">
        <f t="shared" si="66"/>
        <v>-3931.996237057152</v>
      </c>
      <c r="N97" s="20">
        <f t="shared" si="79"/>
        <v>1412907.2304026957</v>
      </c>
      <c r="O97" s="21">
        <f t="shared" si="80"/>
        <v>4373773.0557705592</v>
      </c>
      <c r="P97" s="29"/>
      <c r="Q97" s="29"/>
      <c r="R97" s="2"/>
      <c r="S97" s="2"/>
      <c r="T97" s="2"/>
      <c r="U97" s="2"/>
      <c r="V97" s="2"/>
      <c r="W97" s="2"/>
      <c r="X97" s="2"/>
      <c r="Y97" s="2"/>
      <c r="Z97" s="19">
        <f t="shared" si="81"/>
        <v>82</v>
      </c>
      <c r="AA97" s="20">
        <f t="shared" si="67"/>
        <v>1412907.2304026957</v>
      </c>
      <c r="AB97" s="20">
        <f t="shared" si="73"/>
        <v>10308.193941667159</v>
      </c>
      <c r="AC97" s="20">
        <f t="shared" si="68"/>
        <v>2604.4534466458149</v>
      </c>
      <c r="AD97" s="21">
        <f>IF(AB97&gt;AC97,AB97-AC97,0)</f>
        <v>7703.740495021344</v>
      </c>
      <c r="AE97" s="2"/>
      <c r="AF97" s="13"/>
      <c r="AG97" s="2"/>
      <c r="AJ97" s="25">
        <f t="shared" si="63"/>
        <v>0</v>
      </c>
      <c r="AK97" s="25">
        <f>IF(AA97=0,AC97,0)</f>
        <v>0</v>
      </c>
      <c r="AL97" s="25"/>
      <c r="AM97" s="26">
        <f t="shared" si="74"/>
        <v>10308.193941667159</v>
      </c>
      <c r="AN97" s="26">
        <f>IF((AA96-AJ97+AC97)&gt;AB96,AB96,IF((AA96-AJ97+AC97)&lt;AB96,AA96-AJ97+AC97,0))</f>
        <v>10308.193941667158</v>
      </c>
      <c r="AO97" s="25"/>
      <c r="AP97" s="25"/>
      <c r="AQ97" s="25">
        <f t="shared" si="82"/>
        <v>159</v>
      </c>
      <c r="AR97" s="25">
        <f t="shared" si="70"/>
        <v>0.99817002162701707</v>
      </c>
      <c r="AS97" s="25">
        <f>POWER(AR97,AQ97)</f>
        <v>0.74734143911299045</v>
      </c>
      <c r="AT97" s="25">
        <f t="shared" si="71"/>
        <v>137.81376048382339</v>
      </c>
    </row>
    <row r="98" spans="1:46" x14ac:dyDescent="0.25">
      <c r="A98" s="56"/>
      <c r="B98" s="29"/>
      <c r="C98" s="29"/>
      <c r="D98" s="29"/>
      <c r="E98" s="29"/>
      <c r="F98" s="29"/>
      <c r="G98" s="29"/>
      <c r="H98" s="29"/>
      <c r="I98" s="59">
        <f t="shared" si="76"/>
        <v>83</v>
      </c>
      <c r="J98" s="20">
        <f t="shared" si="31"/>
        <v>12738.241807212002</v>
      </c>
      <c r="K98" s="20">
        <f t="shared" ref="K98" si="97">K97</f>
        <v>6376.1977046100073</v>
      </c>
      <c r="L98" s="20">
        <f t="shared" si="78"/>
        <v>10308.193941667159</v>
      </c>
      <c r="M98" s="20">
        <f t="shared" si="66"/>
        <v>-3931.996237057152</v>
      </c>
      <c r="N98" s="20">
        <f t="shared" si="79"/>
        <v>1405189.3663834336</v>
      </c>
      <c r="O98" s="21">
        <f t="shared" si="80"/>
        <v>4373773.0557705592</v>
      </c>
      <c r="P98" s="29"/>
      <c r="Q98" s="29"/>
      <c r="R98" s="2"/>
      <c r="S98" s="2"/>
      <c r="T98" s="2"/>
      <c r="U98" s="2"/>
      <c r="V98" s="2"/>
      <c r="W98" s="2"/>
      <c r="X98" s="2"/>
      <c r="Y98" s="2"/>
      <c r="Z98" s="19">
        <f t="shared" si="81"/>
        <v>83</v>
      </c>
      <c r="AA98" s="20">
        <f t="shared" si="67"/>
        <v>1405189.3663834336</v>
      </c>
      <c r="AB98" s="20">
        <f t="shared" si="73"/>
        <v>10308.193941667159</v>
      </c>
      <c r="AC98" s="20">
        <f t="shared" si="68"/>
        <v>2590.329922404942</v>
      </c>
      <c r="AD98" s="21">
        <f t="shared" ref="AD98:AD161" si="98">IF(AB98&gt;AC98,AB98-AC98,0)</f>
        <v>7717.864019262217</v>
      </c>
      <c r="AE98" s="2"/>
      <c r="AF98" s="13"/>
      <c r="AG98" s="2"/>
      <c r="AI98" s="1"/>
      <c r="AJ98" s="25">
        <f t="shared" si="63"/>
        <v>0</v>
      </c>
      <c r="AK98" s="25">
        <f t="shared" ref="AK98:AK161" si="99">IF(AA98=0,AC98,0)</f>
        <v>0</v>
      </c>
      <c r="AL98" s="25"/>
      <c r="AM98" s="26">
        <f t="shared" si="74"/>
        <v>10308.193941667159</v>
      </c>
      <c r="AN98" s="26">
        <f t="shared" ref="AN98:AN161" si="100">IF((AA97-AJ98+AC98)&gt;0,IF((AA97-AJ98+AC98)&gt;AB97,AB97,IF((AA97-AJ98+AC98)&lt;AB97,AA97-AJ98+AC98,0)),0)</f>
        <v>10308.193941667159</v>
      </c>
      <c r="AO98" s="25"/>
      <c r="AP98" s="25"/>
      <c r="AQ98" s="25">
        <f t="shared" si="82"/>
        <v>158</v>
      </c>
      <c r="AR98" s="25">
        <f t="shared" si="70"/>
        <v>0.99817002162701707</v>
      </c>
      <c r="AS98" s="25">
        <f t="shared" si="83"/>
        <v>0.74871156508469761</v>
      </c>
      <c r="AT98" s="25">
        <f t="shared" si="71"/>
        <v>137.06641904471039</v>
      </c>
    </row>
    <row r="99" spans="1:46" x14ac:dyDescent="0.25">
      <c r="A99" s="56"/>
      <c r="B99" s="29"/>
      <c r="C99" s="29"/>
      <c r="D99" s="29"/>
      <c r="E99" s="29"/>
      <c r="F99" s="29"/>
      <c r="G99" s="29"/>
      <c r="H99" s="29"/>
      <c r="I99" s="60">
        <f t="shared" si="76"/>
        <v>84</v>
      </c>
      <c r="J99" s="23">
        <f t="shared" si="31"/>
        <v>12738.241807212002</v>
      </c>
      <c r="K99" s="23">
        <f t="shared" ref="K99" si="101">K98</f>
        <v>6376.1977046100073</v>
      </c>
      <c r="L99" s="23">
        <f t="shared" si="78"/>
        <v>10308.193941667159</v>
      </c>
      <c r="M99" s="23">
        <f t="shared" si="66"/>
        <v>-3931.996237057152</v>
      </c>
      <c r="N99" s="23">
        <f t="shared" si="79"/>
        <v>1397457.3529468027</v>
      </c>
      <c r="O99" s="24">
        <f t="shared" si="80"/>
        <v>4373773.0557705592</v>
      </c>
      <c r="P99" s="29"/>
      <c r="Q99" s="29"/>
      <c r="R99" s="2"/>
      <c r="S99" s="2"/>
      <c r="T99" s="2"/>
      <c r="U99" s="2"/>
      <c r="V99" s="2"/>
      <c r="W99" s="2"/>
      <c r="X99" s="2"/>
      <c r="Y99" s="2"/>
      <c r="Z99" s="22">
        <f t="shared" si="81"/>
        <v>84</v>
      </c>
      <c r="AA99" s="23">
        <f t="shared" si="67"/>
        <v>1397457.3529468027</v>
      </c>
      <c r="AB99" s="23">
        <f t="shared" si="73"/>
        <v>10308.193941667159</v>
      </c>
      <c r="AC99" s="23">
        <f t="shared" si="68"/>
        <v>2576.180505036295</v>
      </c>
      <c r="AD99" s="24">
        <f t="shared" si="98"/>
        <v>7732.0134366308648</v>
      </c>
      <c r="AE99" s="2"/>
      <c r="AF99" s="14"/>
      <c r="AG99" s="2"/>
      <c r="AH99" s="1"/>
      <c r="AI99" s="1"/>
      <c r="AJ99" s="25">
        <f t="shared" si="63"/>
        <v>0</v>
      </c>
      <c r="AK99" s="25">
        <f t="shared" si="99"/>
        <v>0</v>
      </c>
      <c r="AL99" s="25"/>
      <c r="AM99" s="26">
        <f t="shared" si="74"/>
        <v>10308.193941667159</v>
      </c>
      <c r="AN99" s="26">
        <f t="shared" si="100"/>
        <v>10308.193941667159</v>
      </c>
      <c r="AO99" s="25"/>
      <c r="AP99" s="25"/>
      <c r="AQ99" s="25">
        <f t="shared" si="82"/>
        <v>157</v>
      </c>
      <c r="AR99" s="25">
        <f t="shared" si="70"/>
        <v>0.99817002162701707</v>
      </c>
      <c r="AS99" s="25">
        <f t="shared" si="83"/>
        <v>0.75008420295401956</v>
      </c>
      <c r="AT99" s="25">
        <f t="shared" si="71"/>
        <v>136.31770747962568</v>
      </c>
    </row>
    <row r="100" spans="1:46" x14ac:dyDescent="0.25">
      <c r="A100" s="56"/>
      <c r="B100" s="29"/>
      <c r="C100" s="29"/>
      <c r="D100" s="29"/>
      <c r="E100" s="29"/>
      <c r="F100" s="29"/>
      <c r="G100" s="29"/>
      <c r="H100" s="29"/>
      <c r="I100" s="62">
        <f t="shared" si="76"/>
        <v>85</v>
      </c>
      <c r="J100" s="17">
        <f t="shared" ref="J100:K163" si="102">J99</f>
        <v>12738.241807212002</v>
      </c>
      <c r="K100" s="17">
        <f t="shared" si="102"/>
        <v>6376.1977046100073</v>
      </c>
      <c r="L100" s="17">
        <f t="shared" si="78"/>
        <v>10308.193941667158</v>
      </c>
      <c r="M100" s="17">
        <f t="shared" si="66"/>
        <v>-3931.9962370571502</v>
      </c>
      <c r="N100" s="17">
        <f t="shared" si="79"/>
        <v>1389711.1641522048</v>
      </c>
      <c r="O100" s="18">
        <f>O99*(1+$K$7)</f>
        <v>4439379.6516071176</v>
      </c>
      <c r="P100" s="29"/>
      <c r="Q100" s="29"/>
      <c r="R100" s="2"/>
      <c r="S100" s="2"/>
      <c r="T100" s="2"/>
      <c r="U100" s="2"/>
      <c r="V100" s="2"/>
      <c r="W100" s="2"/>
      <c r="X100" s="2"/>
      <c r="Y100" s="2"/>
      <c r="Z100" s="16">
        <f t="shared" si="81"/>
        <v>85</v>
      </c>
      <c r="AA100" s="17">
        <f t="shared" si="67"/>
        <v>1389711.1641522048</v>
      </c>
      <c r="AB100" s="17">
        <f t="shared" si="73"/>
        <v>10308.193941667158</v>
      </c>
      <c r="AC100" s="17">
        <f t="shared" si="68"/>
        <v>2562.0051470691383</v>
      </c>
      <c r="AD100" s="18">
        <f t="shared" si="98"/>
        <v>7746.1887945980197</v>
      </c>
      <c r="AE100" s="2"/>
      <c r="AF100" s="12"/>
      <c r="AG100" s="2"/>
      <c r="AI100" s="1"/>
      <c r="AJ100" s="25">
        <f t="shared" si="63"/>
        <v>0</v>
      </c>
      <c r="AK100" s="25">
        <f t="shared" si="99"/>
        <v>0</v>
      </c>
      <c r="AL100" s="25"/>
      <c r="AM100" s="26">
        <f t="shared" si="74"/>
        <v>10308.193941667158</v>
      </c>
      <c r="AN100" s="26">
        <f t="shared" si="100"/>
        <v>10308.193941667159</v>
      </c>
      <c r="AO100" s="25"/>
      <c r="AP100" s="25"/>
      <c r="AQ100" s="25">
        <f t="shared" si="82"/>
        <v>156</v>
      </c>
      <c r="AR100" s="25">
        <f t="shared" si="70"/>
        <v>0.99817002162701707</v>
      </c>
      <c r="AS100" s="25">
        <f t="shared" si="83"/>
        <v>0.75145935732610192</v>
      </c>
      <c r="AT100" s="25">
        <f t="shared" si="71"/>
        <v>135.5676232766717</v>
      </c>
    </row>
    <row r="101" spans="1:46" x14ac:dyDescent="0.25">
      <c r="A101" s="56"/>
      <c r="B101" s="29"/>
      <c r="C101" s="29"/>
      <c r="D101" s="29"/>
      <c r="E101" s="29"/>
      <c r="F101" s="29"/>
      <c r="G101" s="29"/>
      <c r="H101" s="29"/>
      <c r="I101" s="59">
        <f t="shared" si="76"/>
        <v>86</v>
      </c>
      <c r="J101" s="20">
        <f t="shared" si="102"/>
        <v>12738.241807212002</v>
      </c>
      <c r="K101" s="20">
        <f t="shared" si="102"/>
        <v>6376.1977046100073</v>
      </c>
      <c r="L101" s="20">
        <f t="shared" si="78"/>
        <v>10308.193941667161</v>
      </c>
      <c r="M101" s="20">
        <f t="shared" si="66"/>
        <v>-3931.9962370571538</v>
      </c>
      <c r="N101" s="20">
        <f t="shared" si="79"/>
        <v>1381950.7740114832</v>
      </c>
      <c r="O101" s="21">
        <f t="shared" si="80"/>
        <v>4439379.6516071176</v>
      </c>
      <c r="P101" s="29"/>
      <c r="Q101" s="29"/>
      <c r="R101" s="2"/>
      <c r="S101" s="2"/>
      <c r="T101" s="2"/>
      <c r="U101" s="2"/>
      <c r="V101" s="2"/>
      <c r="W101" s="2"/>
      <c r="X101" s="2"/>
      <c r="Y101" s="2"/>
      <c r="Z101" s="19">
        <f t="shared" si="81"/>
        <v>86</v>
      </c>
      <c r="AA101" s="20">
        <f t="shared" si="67"/>
        <v>1381950.7740114832</v>
      </c>
      <c r="AB101" s="20">
        <f t="shared" si="73"/>
        <v>10308.193941667161</v>
      </c>
      <c r="AC101" s="20">
        <f t="shared" si="68"/>
        <v>2547.8038009457086</v>
      </c>
      <c r="AD101" s="21">
        <f t="shared" si="98"/>
        <v>7760.3901407214526</v>
      </c>
      <c r="AE101" s="2"/>
      <c r="AF101" s="13"/>
      <c r="AG101" s="2"/>
      <c r="AJ101" s="25">
        <f t="shared" si="63"/>
        <v>0</v>
      </c>
      <c r="AK101" s="25">
        <f t="shared" si="99"/>
        <v>0</v>
      </c>
      <c r="AL101" s="25"/>
      <c r="AM101" s="26">
        <f t="shared" si="74"/>
        <v>10308.193941667161</v>
      </c>
      <c r="AN101" s="26">
        <f t="shared" si="100"/>
        <v>10308.193941667158</v>
      </c>
      <c r="AO101" s="25"/>
      <c r="AP101" s="25"/>
      <c r="AQ101" s="25">
        <f t="shared" si="82"/>
        <v>155</v>
      </c>
      <c r="AR101" s="25">
        <f t="shared" si="70"/>
        <v>0.99817002162701707</v>
      </c>
      <c r="AS101" s="25">
        <f t="shared" si="83"/>
        <v>0.75283703281453318</v>
      </c>
      <c r="AT101" s="25">
        <f t="shared" si="71"/>
        <v>134.81616391934554</v>
      </c>
    </row>
    <row r="102" spans="1:46" x14ac:dyDescent="0.25">
      <c r="A102" s="56"/>
      <c r="B102" s="29"/>
      <c r="C102" s="29"/>
      <c r="D102" s="29"/>
      <c r="E102" s="29"/>
      <c r="F102" s="29"/>
      <c r="G102" s="29"/>
      <c r="H102" s="29"/>
      <c r="I102" s="59">
        <f t="shared" si="76"/>
        <v>87</v>
      </c>
      <c r="J102" s="20">
        <f t="shared" si="102"/>
        <v>12738.241807212002</v>
      </c>
      <c r="K102" s="20">
        <f t="shared" si="102"/>
        <v>6376.1977046100073</v>
      </c>
      <c r="L102" s="20">
        <f t="shared" si="78"/>
        <v>10308.193941667163</v>
      </c>
      <c r="M102" s="20">
        <f t="shared" si="66"/>
        <v>-3931.9962370571557</v>
      </c>
      <c r="N102" s="20">
        <f t="shared" si="79"/>
        <v>1374176.156488837</v>
      </c>
      <c r="O102" s="21">
        <f t="shared" si="80"/>
        <v>4439379.6516071176</v>
      </c>
      <c r="P102" s="29"/>
      <c r="Q102" s="29"/>
      <c r="R102" s="2"/>
      <c r="S102" s="2"/>
      <c r="T102" s="2"/>
      <c r="U102" s="2"/>
      <c r="V102" s="2"/>
      <c r="W102" s="2"/>
      <c r="X102" s="2"/>
      <c r="Y102" s="2"/>
      <c r="Z102" s="19">
        <f t="shared" si="81"/>
        <v>87</v>
      </c>
      <c r="AA102" s="20">
        <f t="shared" si="67"/>
        <v>1374176.156488837</v>
      </c>
      <c r="AB102" s="20">
        <f t="shared" si="73"/>
        <v>10308.193941667163</v>
      </c>
      <c r="AC102" s="20">
        <f t="shared" si="68"/>
        <v>2533.5764190210525</v>
      </c>
      <c r="AD102" s="21">
        <f t="shared" si="98"/>
        <v>7774.617522646111</v>
      </c>
      <c r="AE102" s="2"/>
      <c r="AF102" s="13"/>
      <c r="AG102" s="2"/>
      <c r="AJ102" s="25">
        <f t="shared" si="63"/>
        <v>0</v>
      </c>
      <c r="AK102" s="25">
        <f t="shared" si="99"/>
        <v>0</v>
      </c>
      <c r="AL102" s="25"/>
      <c r="AM102" s="26">
        <f t="shared" si="74"/>
        <v>10308.193941667163</v>
      </c>
      <c r="AN102" s="26">
        <f t="shared" si="100"/>
        <v>10308.193941667161</v>
      </c>
      <c r="AO102" s="25"/>
      <c r="AP102" s="25"/>
      <c r="AQ102" s="25">
        <f t="shared" si="82"/>
        <v>154</v>
      </c>
      <c r="AR102" s="25">
        <f t="shared" si="70"/>
        <v>0.99817002162701707</v>
      </c>
      <c r="AS102" s="25">
        <f t="shared" si="83"/>
        <v>0.75421723404135987</v>
      </c>
      <c r="AT102" s="25">
        <f t="shared" si="71"/>
        <v>134.06332688653097</v>
      </c>
    </row>
    <row r="103" spans="1:46" x14ac:dyDescent="0.25">
      <c r="A103" s="56"/>
      <c r="B103" s="29"/>
      <c r="C103" s="29"/>
      <c r="D103" s="29"/>
      <c r="E103" s="29"/>
      <c r="F103" s="29"/>
      <c r="G103" s="29"/>
      <c r="H103" s="29"/>
      <c r="I103" s="59">
        <f t="shared" si="76"/>
        <v>88</v>
      </c>
      <c r="J103" s="20">
        <f t="shared" si="102"/>
        <v>12738.241807212002</v>
      </c>
      <c r="K103" s="20">
        <f t="shared" si="102"/>
        <v>6376.1977046100073</v>
      </c>
      <c r="L103" s="20">
        <f t="shared" si="78"/>
        <v>10308.193941667163</v>
      </c>
      <c r="M103" s="20">
        <f t="shared" si="66"/>
        <v>-3931.9962370571557</v>
      </c>
      <c r="N103" s="20">
        <f t="shared" si="79"/>
        <v>1366387.2855007327</v>
      </c>
      <c r="O103" s="21">
        <f t="shared" si="80"/>
        <v>4439379.6516071176</v>
      </c>
      <c r="P103" s="29"/>
      <c r="Q103" s="29"/>
      <c r="R103" s="2"/>
      <c r="S103" s="2"/>
      <c r="T103" s="2"/>
      <c r="U103" s="2"/>
      <c r="V103" s="2"/>
      <c r="W103" s="2"/>
      <c r="X103" s="2"/>
      <c r="Y103" s="2"/>
      <c r="Z103" s="19">
        <f t="shared" si="81"/>
        <v>88</v>
      </c>
      <c r="AA103" s="20">
        <f t="shared" si="67"/>
        <v>1366387.2855007327</v>
      </c>
      <c r="AB103" s="20">
        <f t="shared" si="73"/>
        <v>10308.193941667163</v>
      </c>
      <c r="AC103" s="20">
        <f t="shared" si="68"/>
        <v>2519.322953562868</v>
      </c>
      <c r="AD103" s="21">
        <f t="shared" si="98"/>
        <v>7788.8709881042951</v>
      </c>
      <c r="AE103" s="2"/>
      <c r="AF103" s="13"/>
      <c r="AG103" s="2"/>
      <c r="AJ103" s="25">
        <f t="shared" si="63"/>
        <v>0</v>
      </c>
      <c r="AK103" s="25">
        <f t="shared" si="99"/>
        <v>0</v>
      </c>
      <c r="AL103" s="25"/>
      <c r="AM103" s="26">
        <f t="shared" si="74"/>
        <v>10308.193941667163</v>
      </c>
      <c r="AN103" s="26">
        <f t="shared" si="100"/>
        <v>10308.193941667163</v>
      </c>
      <c r="AO103" s="25"/>
      <c r="AP103" s="25"/>
      <c r="AQ103" s="25">
        <f t="shared" si="82"/>
        <v>153</v>
      </c>
      <c r="AR103" s="25">
        <f t="shared" si="70"/>
        <v>0.99817002162701707</v>
      </c>
      <c r="AS103" s="25">
        <f t="shared" si="83"/>
        <v>0.75559996563710241</v>
      </c>
      <c r="AT103" s="25">
        <f t="shared" si="71"/>
        <v>133.30910965248961</v>
      </c>
    </row>
    <row r="104" spans="1:46" x14ac:dyDescent="0.25">
      <c r="A104" s="56"/>
      <c r="B104" s="29"/>
      <c r="C104" s="29"/>
      <c r="D104" s="29"/>
      <c r="E104" s="29"/>
      <c r="F104" s="29"/>
      <c r="G104" s="29"/>
      <c r="H104" s="29"/>
      <c r="I104" s="59">
        <f t="shared" si="76"/>
        <v>89</v>
      </c>
      <c r="J104" s="20">
        <f t="shared" si="102"/>
        <v>12738.241807212002</v>
      </c>
      <c r="K104" s="20">
        <f t="shared" si="102"/>
        <v>6376.1977046100073</v>
      </c>
      <c r="L104" s="20">
        <f t="shared" si="78"/>
        <v>10308.193941667165</v>
      </c>
      <c r="M104" s="20">
        <f t="shared" si="66"/>
        <v>-3931.9962370571575</v>
      </c>
      <c r="N104" s="20">
        <f t="shared" si="79"/>
        <v>1358584.1349158168</v>
      </c>
      <c r="O104" s="21">
        <f t="shared" si="80"/>
        <v>4439379.6516071176</v>
      </c>
      <c r="P104" s="29"/>
      <c r="Q104" s="29"/>
      <c r="R104" s="2"/>
      <c r="S104" s="2"/>
      <c r="T104" s="2"/>
      <c r="U104" s="2"/>
      <c r="V104" s="2"/>
      <c r="W104" s="2"/>
      <c r="X104" s="2"/>
      <c r="Y104" s="2"/>
      <c r="Z104" s="19">
        <f t="shared" si="81"/>
        <v>89</v>
      </c>
      <c r="AA104" s="20">
        <f t="shared" si="67"/>
        <v>1358584.1349158168</v>
      </c>
      <c r="AB104" s="20">
        <f t="shared" si="73"/>
        <v>10308.193941667165</v>
      </c>
      <c r="AC104" s="20">
        <f t="shared" si="68"/>
        <v>2505.0433567513433</v>
      </c>
      <c r="AD104" s="21">
        <f t="shared" si="98"/>
        <v>7803.150584915822</v>
      </c>
      <c r="AE104" s="2"/>
      <c r="AF104" s="13"/>
      <c r="AG104" s="2"/>
      <c r="AJ104" s="25">
        <f t="shared" si="63"/>
        <v>0</v>
      </c>
      <c r="AK104" s="25">
        <f t="shared" si="99"/>
        <v>0</v>
      </c>
      <c r="AL104" s="25"/>
      <c r="AM104" s="26">
        <f t="shared" si="74"/>
        <v>10308.193941667165</v>
      </c>
      <c r="AN104" s="26">
        <f t="shared" si="100"/>
        <v>10308.193941667163</v>
      </c>
      <c r="AO104" s="25"/>
      <c r="AP104" s="25"/>
      <c r="AQ104" s="25">
        <f t="shared" si="82"/>
        <v>152</v>
      </c>
      <c r="AR104" s="25">
        <f t="shared" si="70"/>
        <v>0.99817002162701707</v>
      </c>
      <c r="AS104" s="25">
        <f t="shared" si="83"/>
        <v>0.75698523224077041</v>
      </c>
      <c r="AT104" s="25">
        <f t="shared" si="71"/>
        <v>132.55350968685249</v>
      </c>
    </row>
    <row r="105" spans="1:46" x14ac:dyDescent="0.25">
      <c r="A105" s="56"/>
      <c r="B105" s="29"/>
      <c r="C105" s="29"/>
      <c r="D105" s="29"/>
      <c r="E105" s="29"/>
      <c r="F105" s="29"/>
      <c r="G105" s="29"/>
      <c r="H105" s="29"/>
      <c r="I105" s="59">
        <f t="shared" si="76"/>
        <v>90</v>
      </c>
      <c r="J105" s="20">
        <f>J104*(1+$K$4)</f>
        <v>12865.624225284122</v>
      </c>
      <c r="K105" s="20">
        <f t="shared" ref="K105" si="103">K104</f>
        <v>6376.1977046100073</v>
      </c>
      <c r="L105" s="20">
        <f t="shared" si="78"/>
        <v>10308.193941667168</v>
      </c>
      <c r="M105" s="20">
        <f t="shared" si="66"/>
        <v>-3931.9962370571611</v>
      </c>
      <c r="N105" s="20">
        <f t="shared" si="79"/>
        <v>1350766.6785548287</v>
      </c>
      <c r="O105" s="21">
        <f t="shared" si="80"/>
        <v>4439379.6516071176</v>
      </c>
      <c r="P105" s="29"/>
      <c r="Q105" s="29"/>
      <c r="R105" s="2"/>
      <c r="S105" s="2"/>
      <c r="T105" s="2"/>
      <c r="U105" s="2"/>
      <c r="V105" s="2"/>
      <c r="W105" s="2"/>
      <c r="X105" s="2"/>
      <c r="Y105" s="2"/>
      <c r="Z105" s="19">
        <f t="shared" si="81"/>
        <v>90</v>
      </c>
      <c r="AA105" s="20">
        <f t="shared" si="67"/>
        <v>1350766.6785548287</v>
      </c>
      <c r="AB105" s="20">
        <f t="shared" si="73"/>
        <v>10308.193941667168</v>
      </c>
      <c r="AC105" s="20">
        <f t="shared" si="68"/>
        <v>2490.7375806789973</v>
      </c>
      <c r="AD105" s="21">
        <f t="shared" si="98"/>
        <v>7817.4563609881716</v>
      </c>
      <c r="AE105" s="2"/>
      <c r="AF105" s="13"/>
      <c r="AG105" s="2"/>
      <c r="AJ105" s="25">
        <f t="shared" si="63"/>
        <v>0</v>
      </c>
      <c r="AK105" s="25">
        <f t="shared" si="99"/>
        <v>0</v>
      </c>
      <c r="AL105" s="25"/>
      <c r="AM105" s="26">
        <f t="shared" si="74"/>
        <v>10308.193941667168</v>
      </c>
      <c r="AN105" s="26">
        <f t="shared" si="100"/>
        <v>10308.193941667165</v>
      </c>
      <c r="AO105" s="25"/>
      <c r="AP105" s="25"/>
      <c r="AQ105" s="25">
        <f t="shared" si="82"/>
        <v>151</v>
      </c>
      <c r="AR105" s="25">
        <f t="shared" si="70"/>
        <v>0.99817002162701707</v>
      </c>
      <c r="AS105" s="25">
        <f t="shared" si="83"/>
        <v>0.75837303849987858</v>
      </c>
      <c r="AT105" s="25">
        <f t="shared" si="71"/>
        <v>131.79652445461167</v>
      </c>
    </row>
    <row r="106" spans="1:46" x14ac:dyDescent="0.25">
      <c r="A106" s="56"/>
      <c r="B106" s="29"/>
      <c r="C106" s="29"/>
      <c r="D106" s="29"/>
      <c r="E106" s="29"/>
      <c r="F106" s="29"/>
      <c r="G106" s="29"/>
      <c r="H106" s="29"/>
      <c r="I106" s="59">
        <f t="shared" si="76"/>
        <v>91</v>
      </c>
      <c r="J106" s="20">
        <f t="shared" si="102"/>
        <v>12865.624225284122</v>
      </c>
      <c r="K106" s="20">
        <f t="shared" ref="K106" si="104">J106-($O$4+$O$7+$O$9)*POWER((1+$K$4),(I105-6)/12)</f>
        <v>6439.9596816561088</v>
      </c>
      <c r="L106" s="20">
        <f t="shared" si="78"/>
        <v>10308.19394166717</v>
      </c>
      <c r="M106" s="20">
        <f t="shared" si="66"/>
        <v>-3868.2342600110615</v>
      </c>
      <c r="N106" s="20">
        <f t="shared" si="79"/>
        <v>1342934.8901905122</v>
      </c>
      <c r="O106" s="21">
        <f t="shared" si="80"/>
        <v>4439379.6516071176</v>
      </c>
      <c r="P106" s="29"/>
      <c r="Q106" s="29"/>
      <c r="R106" s="2"/>
      <c r="S106" s="2"/>
      <c r="T106" s="2"/>
      <c r="U106" s="2"/>
      <c r="V106" s="2"/>
      <c r="W106" s="2"/>
      <c r="X106" s="2"/>
      <c r="Y106" s="2"/>
      <c r="Z106" s="19">
        <f t="shared" si="81"/>
        <v>91</v>
      </c>
      <c r="AA106" s="20">
        <f t="shared" si="67"/>
        <v>1342934.8901905122</v>
      </c>
      <c r="AB106" s="20">
        <f t="shared" si="73"/>
        <v>10308.19394166717</v>
      </c>
      <c r="AC106" s="20">
        <f t="shared" si="68"/>
        <v>2476.4055773505193</v>
      </c>
      <c r="AD106" s="21">
        <f t="shared" si="98"/>
        <v>7831.7883643166515</v>
      </c>
      <c r="AE106" s="2"/>
      <c r="AF106" s="13"/>
      <c r="AG106" s="2"/>
      <c r="AJ106" s="25">
        <f t="shared" si="63"/>
        <v>0</v>
      </c>
      <c r="AK106" s="25">
        <f t="shared" si="99"/>
        <v>0</v>
      </c>
      <c r="AL106" s="25"/>
      <c r="AM106" s="26">
        <f t="shared" si="74"/>
        <v>10308.19394166717</v>
      </c>
      <c r="AN106" s="26">
        <f t="shared" si="100"/>
        <v>10308.193941667168</v>
      </c>
      <c r="AO106" s="25"/>
      <c r="AP106" s="25"/>
      <c r="AQ106" s="25">
        <f t="shared" si="82"/>
        <v>150</v>
      </c>
      <c r="AR106" s="25">
        <f t="shared" si="70"/>
        <v>0.99817002162701707</v>
      </c>
      <c r="AS106" s="25">
        <f t="shared" si="83"/>
        <v>0.7597633890704617</v>
      </c>
      <c r="AT106" s="25">
        <f t="shared" si="71"/>
        <v>131.03815141611179</v>
      </c>
    </row>
    <row r="107" spans="1:46" x14ac:dyDescent="0.25">
      <c r="A107" s="56"/>
      <c r="B107" s="29"/>
      <c r="C107" s="29"/>
      <c r="D107" s="29"/>
      <c r="E107" s="29"/>
      <c r="F107" s="29"/>
      <c r="G107" s="29"/>
      <c r="H107" s="29"/>
      <c r="I107" s="59">
        <f t="shared" si="76"/>
        <v>92</v>
      </c>
      <c r="J107" s="20">
        <f t="shared" si="102"/>
        <v>12865.624225284122</v>
      </c>
      <c r="K107" s="20">
        <f t="shared" si="102"/>
        <v>6439.9596816561088</v>
      </c>
      <c r="L107" s="20">
        <f t="shared" si="78"/>
        <v>10308.193941667167</v>
      </c>
      <c r="M107" s="20">
        <f t="shared" si="66"/>
        <v>-3868.2342600110578</v>
      </c>
      <c r="N107" s="20">
        <f t="shared" si="79"/>
        <v>1335088.7435475276</v>
      </c>
      <c r="O107" s="21">
        <f t="shared" si="80"/>
        <v>4439379.6516071176</v>
      </c>
      <c r="P107" s="29"/>
      <c r="Q107" s="29"/>
      <c r="R107" s="2"/>
      <c r="S107" s="2"/>
      <c r="T107" s="2"/>
      <c r="U107" s="2"/>
      <c r="V107" s="2"/>
      <c r="W107" s="2"/>
      <c r="X107" s="2"/>
      <c r="Y107" s="2"/>
      <c r="Z107" s="19">
        <f t="shared" si="81"/>
        <v>92</v>
      </c>
      <c r="AA107" s="20">
        <f t="shared" si="67"/>
        <v>1335088.7435475276</v>
      </c>
      <c r="AB107" s="20">
        <f t="shared" si="73"/>
        <v>10308.193941667167</v>
      </c>
      <c r="AC107" s="20">
        <f t="shared" si="68"/>
        <v>2462.0472986826057</v>
      </c>
      <c r="AD107" s="21">
        <f t="shared" si="98"/>
        <v>7846.1466429845605</v>
      </c>
      <c r="AE107" s="2"/>
      <c r="AF107" s="13"/>
      <c r="AG107" s="2"/>
      <c r="AJ107" s="25">
        <f t="shared" si="63"/>
        <v>0</v>
      </c>
      <c r="AK107" s="25">
        <f t="shared" si="99"/>
        <v>0</v>
      </c>
      <c r="AL107" s="25"/>
      <c r="AM107" s="26">
        <f t="shared" si="74"/>
        <v>10308.193941667167</v>
      </c>
      <c r="AN107" s="26">
        <f t="shared" si="100"/>
        <v>10308.19394166717</v>
      </c>
      <c r="AO107" s="25"/>
      <c r="AP107" s="25"/>
      <c r="AQ107" s="25">
        <f t="shared" si="82"/>
        <v>149</v>
      </c>
      <c r="AR107" s="25">
        <f t="shared" si="70"/>
        <v>0.99817002162701707</v>
      </c>
      <c r="AS107" s="25">
        <f t="shared" si="83"/>
        <v>0.76115628861709084</v>
      </c>
      <c r="AT107" s="25">
        <f t="shared" si="71"/>
        <v>130.27838802704136</v>
      </c>
    </row>
    <row r="108" spans="1:46" x14ac:dyDescent="0.25">
      <c r="A108" s="56"/>
      <c r="B108" s="29"/>
      <c r="C108" s="29"/>
      <c r="D108" s="29"/>
      <c r="E108" s="29"/>
      <c r="F108" s="29"/>
      <c r="G108" s="29"/>
      <c r="H108" s="29"/>
      <c r="I108" s="59">
        <f t="shared" si="76"/>
        <v>93</v>
      </c>
      <c r="J108" s="20">
        <f t="shared" si="102"/>
        <v>12865.624225284122</v>
      </c>
      <c r="K108" s="20">
        <f t="shared" si="102"/>
        <v>6439.9596816561088</v>
      </c>
      <c r="L108" s="20">
        <f t="shared" si="78"/>
        <v>10308.193941667168</v>
      </c>
      <c r="M108" s="20">
        <f t="shared" si="66"/>
        <v>-3868.2342600110596</v>
      </c>
      <c r="N108" s="20">
        <f t="shared" si="79"/>
        <v>1327228.2123023642</v>
      </c>
      <c r="O108" s="21">
        <f t="shared" si="80"/>
        <v>4439379.6516071176</v>
      </c>
      <c r="P108" s="29"/>
      <c r="Q108" s="29"/>
      <c r="R108" s="2"/>
      <c r="S108" s="2"/>
      <c r="T108" s="2"/>
      <c r="U108" s="2"/>
      <c r="V108" s="2"/>
      <c r="W108" s="2"/>
      <c r="X108" s="2"/>
      <c r="Y108" s="2"/>
      <c r="Z108" s="19">
        <f t="shared" si="81"/>
        <v>93</v>
      </c>
      <c r="AA108" s="20">
        <f t="shared" si="67"/>
        <v>1327228.2123023642</v>
      </c>
      <c r="AB108" s="20">
        <f t="shared" si="73"/>
        <v>10308.193941667168</v>
      </c>
      <c r="AC108" s="20">
        <f t="shared" si="68"/>
        <v>2447.6626965038004</v>
      </c>
      <c r="AD108" s="21">
        <f t="shared" si="98"/>
        <v>7860.5312451633681</v>
      </c>
      <c r="AE108" s="2"/>
      <c r="AF108" s="13"/>
      <c r="AG108" s="2"/>
      <c r="AJ108" s="25">
        <f t="shared" si="63"/>
        <v>0</v>
      </c>
      <c r="AK108" s="25">
        <f t="shared" si="99"/>
        <v>0</v>
      </c>
      <c r="AL108" s="25"/>
      <c r="AM108" s="26">
        <f t="shared" si="74"/>
        <v>10308.193941667168</v>
      </c>
      <c r="AN108" s="26">
        <f t="shared" si="100"/>
        <v>10308.193941667167</v>
      </c>
      <c r="AO108" s="25"/>
      <c r="AP108" s="25"/>
      <c r="AQ108" s="25">
        <f t="shared" si="82"/>
        <v>148</v>
      </c>
      <c r="AR108" s="25">
        <f t="shared" si="70"/>
        <v>0.99817002162701707</v>
      </c>
      <c r="AS108" s="25">
        <f t="shared" si="83"/>
        <v>0.76255174181288887</v>
      </c>
      <c r="AT108" s="25">
        <f t="shared" si="71"/>
        <v>129.51723173842424</v>
      </c>
    </row>
    <row r="109" spans="1:46" x14ac:dyDescent="0.25">
      <c r="A109" s="56"/>
      <c r="B109" s="29"/>
      <c r="C109" s="29"/>
      <c r="D109" s="29"/>
      <c r="E109" s="29"/>
      <c r="F109" s="29"/>
      <c r="G109" s="29"/>
      <c r="H109" s="29"/>
      <c r="I109" s="59">
        <f t="shared" si="76"/>
        <v>94</v>
      </c>
      <c r="J109" s="20">
        <f t="shared" si="102"/>
        <v>12865.624225284122</v>
      </c>
      <c r="K109" s="20">
        <f t="shared" si="102"/>
        <v>6439.9596816561088</v>
      </c>
      <c r="L109" s="20">
        <f t="shared" si="78"/>
        <v>10308.193941667174</v>
      </c>
      <c r="M109" s="20">
        <f t="shared" si="66"/>
        <v>-3868.2342600110651</v>
      </c>
      <c r="N109" s="20">
        <f t="shared" si="79"/>
        <v>1319353.2700832514</v>
      </c>
      <c r="O109" s="21">
        <f t="shared" si="80"/>
        <v>4439379.6516071176</v>
      </c>
      <c r="P109" s="29"/>
      <c r="Q109" s="29"/>
      <c r="R109" s="2"/>
      <c r="S109" s="2"/>
      <c r="T109" s="2"/>
      <c r="U109" s="2"/>
      <c r="V109" s="2"/>
      <c r="W109" s="2"/>
      <c r="X109" s="2"/>
      <c r="Y109" s="2"/>
      <c r="Z109" s="19">
        <f t="shared" si="81"/>
        <v>94</v>
      </c>
      <c r="AA109" s="20">
        <f t="shared" si="67"/>
        <v>1319353.2700832514</v>
      </c>
      <c r="AB109" s="20">
        <f t="shared" si="73"/>
        <v>10308.193941667174</v>
      </c>
      <c r="AC109" s="20">
        <f t="shared" si="68"/>
        <v>2433.2517225543343</v>
      </c>
      <c r="AD109" s="21">
        <f t="shared" si="98"/>
        <v>7874.9422191128397</v>
      </c>
      <c r="AE109" s="2"/>
      <c r="AF109" s="13"/>
      <c r="AG109" s="2"/>
      <c r="AJ109" s="25">
        <f t="shared" si="63"/>
        <v>0</v>
      </c>
      <c r="AK109" s="25">
        <f t="shared" si="99"/>
        <v>0</v>
      </c>
      <c r="AL109" s="25"/>
      <c r="AM109" s="26">
        <f t="shared" si="74"/>
        <v>10308.193941667174</v>
      </c>
      <c r="AN109" s="26">
        <f t="shared" si="100"/>
        <v>10308.193941667168</v>
      </c>
      <c r="AO109" s="25"/>
      <c r="AP109" s="25"/>
      <c r="AQ109" s="25">
        <f t="shared" si="82"/>
        <v>147</v>
      </c>
      <c r="AR109" s="25">
        <f t="shared" si="70"/>
        <v>0.99817002162701707</v>
      </c>
      <c r="AS109" s="25">
        <f t="shared" si="83"/>
        <v>0.76394975333954596</v>
      </c>
      <c r="AT109" s="25">
        <f t="shared" si="71"/>
        <v>128.75467999661129</v>
      </c>
    </row>
    <row r="110" spans="1:46" x14ac:dyDescent="0.25">
      <c r="A110" s="56"/>
      <c r="B110" s="29"/>
      <c r="C110" s="29"/>
      <c r="D110" s="29"/>
      <c r="E110" s="29"/>
      <c r="F110" s="29"/>
      <c r="G110" s="29"/>
      <c r="H110" s="29"/>
      <c r="I110" s="59">
        <f t="shared" si="76"/>
        <v>95</v>
      </c>
      <c r="J110" s="20">
        <f t="shared" si="102"/>
        <v>12865.624225284122</v>
      </c>
      <c r="K110" s="20">
        <f t="shared" si="102"/>
        <v>6439.9596816561088</v>
      </c>
      <c r="L110" s="20">
        <f t="shared" si="78"/>
        <v>10308.19394166717</v>
      </c>
      <c r="M110" s="20">
        <f t="shared" si="66"/>
        <v>-3868.2342600110615</v>
      </c>
      <c r="N110" s="20">
        <f t="shared" si="79"/>
        <v>1311463.8904700703</v>
      </c>
      <c r="O110" s="21">
        <f t="shared" si="80"/>
        <v>4439379.6516071176</v>
      </c>
      <c r="P110" s="29"/>
      <c r="Q110" s="29"/>
      <c r="R110" s="2"/>
      <c r="S110" s="2"/>
      <c r="T110" s="2"/>
      <c r="U110" s="2"/>
      <c r="V110" s="2"/>
      <c r="W110" s="2"/>
      <c r="X110" s="2"/>
      <c r="Y110" s="2"/>
      <c r="Z110" s="19">
        <f t="shared" si="81"/>
        <v>95</v>
      </c>
      <c r="AA110" s="20">
        <f t="shared" si="67"/>
        <v>1311463.8904700703</v>
      </c>
      <c r="AB110" s="20">
        <f t="shared" si="73"/>
        <v>10308.19394166717</v>
      </c>
      <c r="AC110" s="20">
        <f t="shared" si="68"/>
        <v>2418.8143284859607</v>
      </c>
      <c r="AD110" s="21">
        <f t="shared" si="98"/>
        <v>7889.3796131812096</v>
      </c>
      <c r="AE110" s="2"/>
      <c r="AF110" s="13"/>
      <c r="AG110" s="2"/>
      <c r="AJ110" s="25">
        <f t="shared" si="63"/>
        <v>0</v>
      </c>
      <c r="AK110" s="25">
        <f t="shared" si="99"/>
        <v>0</v>
      </c>
      <c r="AL110" s="25"/>
      <c r="AM110" s="26">
        <f t="shared" si="74"/>
        <v>10308.19394166717</v>
      </c>
      <c r="AN110" s="26">
        <f t="shared" si="100"/>
        <v>10308.193941667174</v>
      </c>
      <c r="AO110" s="25"/>
      <c r="AP110" s="25"/>
      <c r="AQ110" s="25">
        <f t="shared" si="82"/>
        <v>146</v>
      </c>
      <c r="AR110" s="25">
        <f t="shared" si="70"/>
        <v>0.99817002162701707</v>
      </c>
      <c r="AS110" s="25">
        <f t="shared" si="83"/>
        <v>0.76535032788733504</v>
      </c>
      <c r="AT110" s="25">
        <f t="shared" si="71"/>
        <v>127.9907302432718</v>
      </c>
    </row>
    <row r="111" spans="1:46" x14ac:dyDescent="0.25">
      <c r="A111" s="56"/>
      <c r="B111" s="29"/>
      <c r="C111" s="29"/>
      <c r="D111" s="29"/>
      <c r="E111" s="29"/>
      <c r="F111" s="29"/>
      <c r="G111" s="29"/>
      <c r="H111" s="29"/>
      <c r="I111" s="60">
        <f t="shared" si="76"/>
        <v>96</v>
      </c>
      <c r="J111" s="23">
        <f t="shared" si="102"/>
        <v>12865.624225284122</v>
      </c>
      <c r="K111" s="23">
        <f t="shared" si="102"/>
        <v>6439.9596816561088</v>
      </c>
      <c r="L111" s="23">
        <f t="shared" si="78"/>
        <v>10308.193941667172</v>
      </c>
      <c r="M111" s="23">
        <f t="shared" si="66"/>
        <v>-3868.2342600110633</v>
      </c>
      <c r="N111" s="23">
        <f t="shared" si="79"/>
        <v>1303560.0469942649</v>
      </c>
      <c r="O111" s="24">
        <f t="shared" si="80"/>
        <v>4439379.6516071176</v>
      </c>
      <c r="P111" s="29"/>
      <c r="Q111" s="29"/>
      <c r="R111" s="2"/>
      <c r="S111" s="2"/>
      <c r="T111" s="2"/>
      <c r="U111" s="2"/>
      <c r="V111" s="2"/>
      <c r="W111" s="2"/>
      <c r="X111" s="2"/>
      <c r="Y111" s="2"/>
      <c r="Z111" s="22">
        <f t="shared" si="81"/>
        <v>96</v>
      </c>
      <c r="AA111" s="23">
        <f t="shared" si="67"/>
        <v>1303560.0469942649</v>
      </c>
      <c r="AB111" s="23">
        <f t="shared" si="73"/>
        <v>10308.193941667172</v>
      </c>
      <c r="AC111" s="23">
        <f t="shared" si="68"/>
        <v>2404.3504658617953</v>
      </c>
      <c r="AD111" s="24">
        <f t="shared" si="98"/>
        <v>7903.8434758053772</v>
      </c>
      <c r="AE111" s="2"/>
      <c r="AF111" s="14"/>
      <c r="AG111" s="2"/>
      <c r="AJ111" s="25">
        <f t="shared" si="63"/>
        <v>0</v>
      </c>
      <c r="AK111" s="25">
        <f t="shared" si="99"/>
        <v>0</v>
      </c>
      <c r="AL111" s="25"/>
      <c r="AM111" s="26">
        <f t="shared" si="74"/>
        <v>10308.193941667172</v>
      </c>
      <c r="AN111" s="26">
        <f t="shared" si="100"/>
        <v>10308.19394166717</v>
      </c>
      <c r="AO111" s="25"/>
      <c r="AP111" s="25"/>
      <c r="AQ111" s="25">
        <f t="shared" si="82"/>
        <v>145</v>
      </c>
      <c r="AR111" s="25">
        <f t="shared" si="70"/>
        <v>0.99817002162701707</v>
      </c>
      <c r="AS111" s="25">
        <f t="shared" si="83"/>
        <v>0.76675347015512851</v>
      </c>
      <c r="AT111" s="25">
        <f t="shared" si="71"/>
        <v>127.22537991538445</v>
      </c>
    </row>
    <row r="112" spans="1:46" x14ac:dyDescent="0.25">
      <c r="A112" s="56"/>
      <c r="B112" s="29"/>
      <c r="C112" s="29"/>
      <c r="D112" s="29"/>
      <c r="E112" s="29"/>
      <c r="F112" s="29"/>
      <c r="G112" s="29"/>
      <c r="H112" s="29"/>
      <c r="I112" s="62">
        <f t="shared" si="76"/>
        <v>97</v>
      </c>
      <c r="J112" s="17">
        <f t="shared" si="102"/>
        <v>12865.624225284122</v>
      </c>
      <c r="K112" s="17">
        <f t="shared" si="102"/>
        <v>6439.9596816561088</v>
      </c>
      <c r="L112" s="17">
        <f t="shared" si="78"/>
        <v>10308.193941667176</v>
      </c>
      <c r="M112" s="17">
        <f t="shared" si="66"/>
        <v>-3868.2342600110669</v>
      </c>
      <c r="N112" s="17">
        <f t="shared" si="79"/>
        <v>1295641.713138754</v>
      </c>
      <c r="O112" s="18">
        <f>O111*(1+$K$7)</f>
        <v>4505970.3463812238</v>
      </c>
      <c r="P112" s="29"/>
      <c r="Q112" s="29"/>
      <c r="R112" s="2"/>
      <c r="S112" s="2"/>
      <c r="T112" s="2"/>
      <c r="U112" s="2"/>
      <c r="V112" s="2"/>
      <c r="W112" s="2"/>
      <c r="X112" s="2"/>
      <c r="Y112" s="2"/>
      <c r="Z112" s="16">
        <f t="shared" si="81"/>
        <v>97</v>
      </c>
      <c r="AA112" s="17">
        <f t="shared" si="67"/>
        <v>1295641.713138754</v>
      </c>
      <c r="AB112" s="17">
        <f t="shared" si="73"/>
        <v>10308.193941667176</v>
      </c>
      <c r="AC112" s="17">
        <f t="shared" si="68"/>
        <v>2389.8600861561522</v>
      </c>
      <c r="AD112" s="18">
        <f t="shared" si="98"/>
        <v>7918.333855511024</v>
      </c>
      <c r="AE112" s="2"/>
      <c r="AF112" s="12"/>
      <c r="AG112" s="2"/>
      <c r="AJ112" s="25">
        <f t="shared" si="63"/>
        <v>0</v>
      </c>
      <c r="AK112" s="25">
        <f t="shared" si="99"/>
        <v>0</v>
      </c>
      <c r="AL112" s="25"/>
      <c r="AM112" s="26">
        <f t="shared" si="74"/>
        <v>10308.193941667176</v>
      </c>
      <c r="AN112" s="26">
        <f t="shared" si="100"/>
        <v>10308.193941667172</v>
      </c>
      <c r="AO112" s="25"/>
      <c r="AP112" s="25"/>
      <c r="AQ112" s="25">
        <f t="shared" si="82"/>
        <v>144</v>
      </c>
      <c r="AR112" s="25">
        <f t="shared" si="70"/>
        <v>0.99817002162701707</v>
      </c>
      <c r="AS112" s="25">
        <f t="shared" si="83"/>
        <v>0.76815918485041301</v>
      </c>
      <c r="AT112" s="25">
        <f t="shared" si="71"/>
        <v>126.45862644522927</v>
      </c>
    </row>
    <row r="113" spans="1:46" x14ac:dyDescent="0.25">
      <c r="A113" s="56"/>
      <c r="B113" s="29"/>
      <c r="C113" s="29"/>
      <c r="D113" s="29"/>
      <c r="E113" s="29"/>
      <c r="F113" s="29"/>
      <c r="G113" s="29"/>
      <c r="H113" s="29"/>
      <c r="I113" s="59">
        <f t="shared" si="76"/>
        <v>98</v>
      </c>
      <c r="J113" s="20">
        <f t="shared" si="102"/>
        <v>12865.624225284122</v>
      </c>
      <c r="K113" s="20">
        <f t="shared" si="102"/>
        <v>6439.9596816561088</v>
      </c>
      <c r="L113" s="20">
        <f t="shared" si="78"/>
        <v>10308.193941667174</v>
      </c>
      <c r="M113" s="20">
        <f t="shared" si="66"/>
        <v>-3868.2342600110651</v>
      </c>
      <c r="N113" s="20">
        <f t="shared" si="79"/>
        <v>1287708.8623378412</v>
      </c>
      <c r="O113" s="21">
        <f t="shared" si="80"/>
        <v>4505970.3463812238</v>
      </c>
      <c r="P113" s="29"/>
      <c r="Q113" s="29"/>
      <c r="R113" s="2"/>
      <c r="S113" s="2"/>
      <c r="T113" s="2"/>
      <c r="U113" s="2"/>
      <c r="V113" s="2"/>
      <c r="W113" s="2"/>
      <c r="X113" s="2"/>
      <c r="Y113" s="2"/>
      <c r="Z113" s="19">
        <f t="shared" si="81"/>
        <v>98</v>
      </c>
      <c r="AA113" s="20">
        <f t="shared" si="67"/>
        <v>1287708.8623378412</v>
      </c>
      <c r="AB113" s="20">
        <f t="shared" si="73"/>
        <v>10308.193941667174</v>
      </c>
      <c r="AC113" s="20">
        <f t="shared" si="68"/>
        <v>2375.3431407543821</v>
      </c>
      <c r="AD113" s="21">
        <f t="shared" si="98"/>
        <v>7932.8508009127918</v>
      </c>
      <c r="AE113" s="2"/>
      <c r="AF113" s="13"/>
      <c r="AG113" s="2"/>
      <c r="AJ113" s="25">
        <f t="shared" si="63"/>
        <v>0</v>
      </c>
      <c r="AK113" s="25">
        <f t="shared" si="99"/>
        <v>0</v>
      </c>
      <c r="AL113" s="25"/>
      <c r="AM113" s="26">
        <f t="shared" si="74"/>
        <v>10308.193941667174</v>
      </c>
      <c r="AN113" s="26">
        <f t="shared" si="100"/>
        <v>10308.193941667176</v>
      </c>
      <c r="AO113" s="25"/>
      <c r="AP113" s="25"/>
      <c r="AQ113" s="25">
        <f t="shared" si="82"/>
        <v>143</v>
      </c>
      <c r="AR113" s="25">
        <f t="shared" si="70"/>
        <v>0.99817002162701707</v>
      </c>
      <c r="AS113" s="25">
        <f t="shared" si="83"/>
        <v>0.76956747668930536</v>
      </c>
      <c r="AT113" s="25">
        <f t="shared" si="71"/>
        <v>125.6904672603789</v>
      </c>
    </row>
    <row r="114" spans="1:46" x14ac:dyDescent="0.25">
      <c r="A114" s="56"/>
      <c r="B114" s="29"/>
      <c r="C114" s="29"/>
      <c r="D114" s="29"/>
      <c r="E114" s="29"/>
      <c r="F114" s="29"/>
      <c r="G114" s="29"/>
      <c r="H114" s="29"/>
      <c r="I114" s="59">
        <f t="shared" si="76"/>
        <v>99</v>
      </c>
      <c r="J114" s="20">
        <f t="shared" si="102"/>
        <v>12865.624225284122</v>
      </c>
      <c r="K114" s="20">
        <f t="shared" si="102"/>
        <v>6439.9596816561088</v>
      </c>
      <c r="L114" s="20">
        <f t="shared" si="78"/>
        <v>10308.193941667176</v>
      </c>
      <c r="M114" s="20">
        <f t="shared" si="66"/>
        <v>-3868.2342600110669</v>
      </c>
      <c r="N114" s="20">
        <f t="shared" si="79"/>
        <v>1279761.4679771268</v>
      </c>
      <c r="O114" s="21">
        <f t="shared" si="80"/>
        <v>4505970.3463812238</v>
      </c>
      <c r="P114" s="29"/>
      <c r="Q114" s="29"/>
      <c r="R114" s="2"/>
      <c r="S114" s="2"/>
      <c r="T114" s="2"/>
      <c r="U114" s="2"/>
      <c r="V114" s="2"/>
      <c r="W114" s="2"/>
      <c r="X114" s="2"/>
      <c r="Y114" s="2"/>
      <c r="Z114" s="19">
        <f t="shared" si="81"/>
        <v>99</v>
      </c>
      <c r="AA114" s="20">
        <f t="shared" si="67"/>
        <v>1279761.4679771268</v>
      </c>
      <c r="AB114" s="20">
        <f t="shared" si="73"/>
        <v>10308.193941667176</v>
      </c>
      <c r="AC114" s="20">
        <f t="shared" si="68"/>
        <v>2360.7995809527088</v>
      </c>
      <c r="AD114" s="21">
        <f t="shared" si="98"/>
        <v>7947.3943607144665</v>
      </c>
      <c r="AE114" s="2"/>
      <c r="AF114" s="13"/>
      <c r="AG114" s="2"/>
      <c r="AJ114" s="25">
        <f t="shared" si="63"/>
        <v>0</v>
      </c>
      <c r="AK114" s="25">
        <f t="shared" si="99"/>
        <v>0</v>
      </c>
      <c r="AL114" s="25"/>
      <c r="AM114" s="26">
        <f t="shared" si="74"/>
        <v>10308.193941667176</v>
      </c>
      <c r="AN114" s="26">
        <f t="shared" si="100"/>
        <v>10308.193941667174</v>
      </c>
      <c r="AO114" s="25"/>
      <c r="AP114" s="25"/>
      <c r="AQ114" s="25">
        <f t="shared" si="82"/>
        <v>142</v>
      </c>
      <c r="AR114" s="25">
        <f t="shared" si="70"/>
        <v>0.99817002162701707</v>
      </c>
      <c r="AS114" s="25">
        <f t="shared" si="83"/>
        <v>0.77097835039656915</v>
      </c>
      <c r="AT114" s="25">
        <f t="shared" si="71"/>
        <v>124.92089978368956</v>
      </c>
    </row>
    <row r="115" spans="1:46" x14ac:dyDescent="0.25">
      <c r="A115" s="56"/>
      <c r="B115" s="29"/>
      <c r="C115" s="29"/>
      <c r="D115" s="29"/>
      <c r="E115" s="29"/>
      <c r="F115" s="29"/>
      <c r="G115" s="29"/>
      <c r="H115" s="29"/>
      <c r="I115" s="59">
        <f t="shared" si="76"/>
        <v>100</v>
      </c>
      <c r="J115" s="20">
        <f t="shared" si="102"/>
        <v>12865.624225284122</v>
      </c>
      <c r="K115" s="20">
        <f t="shared" si="102"/>
        <v>6439.9596816561088</v>
      </c>
      <c r="L115" s="20">
        <f t="shared" si="78"/>
        <v>10308.193941667179</v>
      </c>
      <c r="M115" s="20">
        <f t="shared" si="66"/>
        <v>-3868.2342600110705</v>
      </c>
      <c r="N115" s="20">
        <f t="shared" si="79"/>
        <v>1271799.5033934177</v>
      </c>
      <c r="O115" s="21">
        <f t="shared" si="80"/>
        <v>4505970.3463812238</v>
      </c>
      <c r="P115" s="29"/>
      <c r="Q115" s="29"/>
      <c r="R115" s="2"/>
      <c r="S115" s="2"/>
      <c r="T115" s="2"/>
      <c r="U115" s="2"/>
      <c r="V115" s="2"/>
      <c r="W115" s="2"/>
      <c r="X115" s="2"/>
      <c r="Y115" s="2"/>
      <c r="Z115" s="19">
        <f t="shared" si="81"/>
        <v>100</v>
      </c>
      <c r="AA115" s="20">
        <f t="shared" si="67"/>
        <v>1271799.5033934177</v>
      </c>
      <c r="AB115" s="20">
        <f t="shared" si="73"/>
        <v>10308.193941667179</v>
      </c>
      <c r="AC115" s="20">
        <f t="shared" si="68"/>
        <v>2346.229357958066</v>
      </c>
      <c r="AD115" s="21">
        <f t="shared" si="98"/>
        <v>7961.9645837091139</v>
      </c>
      <c r="AE115" s="2"/>
      <c r="AF115" s="13"/>
      <c r="AG115" s="2"/>
      <c r="AJ115" s="25">
        <f t="shared" si="63"/>
        <v>0</v>
      </c>
      <c r="AK115" s="25">
        <f t="shared" si="99"/>
        <v>0</v>
      </c>
      <c r="AL115" s="25"/>
      <c r="AM115" s="26">
        <f t="shared" si="74"/>
        <v>10308.193941667179</v>
      </c>
      <c r="AN115" s="26">
        <f t="shared" si="100"/>
        <v>10308.193941667176</v>
      </c>
      <c r="AO115" s="25"/>
      <c r="AP115" s="25"/>
      <c r="AQ115" s="25">
        <f t="shared" si="82"/>
        <v>141</v>
      </c>
      <c r="AR115" s="25">
        <f t="shared" si="70"/>
        <v>0.99817002162701707</v>
      </c>
      <c r="AS115" s="25">
        <f t="shared" si="83"/>
        <v>0.77239181070562957</v>
      </c>
      <c r="AT115" s="25">
        <f t="shared" si="71"/>
        <v>124.14992143329296</v>
      </c>
    </row>
    <row r="116" spans="1:46" x14ac:dyDescent="0.25">
      <c r="A116" s="56"/>
      <c r="B116" s="29"/>
      <c r="C116" s="29"/>
      <c r="D116" s="29"/>
      <c r="E116" s="29"/>
      <c r="F116" s="29"/>
      <c r="G116" s="29"/>
      <c r="H116" s="29"/>
      <c r="I116" s="59">
        <f t="shared" si="76"/>
        <v>101</v>
      </c>
      <c r="J116" s="20">
        <f t="shared" si="102"/>
        <v>12865.624225284122</v>
      </c>
      <c r="K116" s="20">
        <f t="shared" si="102"/>
        <v>6439.9596816561088</v>
      </c>
      <c r="L116" s="20">
        <f t="shared" si="78"/>
        <v>10308.193941667179</v>
      </c>
      <c r="M116" s="20">
        <f t="shared" si="66"/>
        <v>-3868.2342600110705</v>
      </c>
      <c r="N116" s="20">
        <f t="shared" si="79"/>
        <v>1263822.9418746384</v>
      </c>
      <c r="O116" s="21">
        <f t="shared" si="80"/>
        <v>4505970.3463812238</v>
      </c>
      <c r="P116" s="29"/>
      <c r="Q116" s="29"/>
      <c r="R116" s="2"/>
      <c r="S116" s="2"/>
      <c r="T116" s="2"/>
      <c r="U116" s="2"/>
      <c r="V116" s="2"/>
      <c r="W116" s="2"/>
      <c r="X116" s="2"/>
      <c r="Y116" s="2"/>
      <c r="Z116" s="19">
        <f t="shared" si="81"/>
        <v>101</v>
      </c>
      <c r="AA116" s="20">
        <f t="shared" si="67"/>
        <v>1263822.9418746384</v>
      </c>
      <c r="AB116" s="20">
        <f t="shared" si="73"/>
        <v>10308.193941667179</v>
      </c>
      <c r="AC116" s="20">
        <f t="shared" si="68"/>
        <v>2331.6324228879325</v>
      </c>
      <c r="AD116" s="21">
        <f t="shared" si="98"/>
        <v>7976.5615187792464</v>
      </c>
      <c r="AE116" s="2"/>
      <c r="AF116" s="13"/>
      <c r="AG116" s="2"/>
      <c r="AJ116" s="25">
        <f t="shared" si="63"/>
        <v>0</v>
      </c>
      <c r="AK116" s="25">
        <f t="shared" si="99"/>
        <v>0</v>
      </c>
      <c r="AL116" s="25"/>
      <c r="AM116" s="26">
        <f t="shared" si="74"/>
        <v>10308.193941667179</v>
      </c>
      <c r="AN116" s="26">
        <f t="shared" si="100"/>
        <v>10308.193941667179</v>
      </c>
      <c r="AO116" s="25"/>
      <c r="AP116" s="25"/>
      <c r="AQ116" s="25">
        <f t="shared" si="82"/>
        <v>140</v>
      </c>
      <c r="AR116" s="25">
        <f t="shared" si="70"/>
        <v>0.99817002162701707</v>
      </c>
      <c r="AS116" s="25">
        <f t="shared" si="83"/>
        <v>0.77380786235858989</v>
      </c>
      <c r="AT116" s="25">
        <f t="shared" si="71"/>
        <v>123.37752962258733</v>
      </c>
    </row>
    <row r="117" spans="1:46" x14ac:dyDescent="0.25">
      <c r="A117" s="56"/>
      <c r="B117" s="29"/>
      <c r="C117" s="29"/>
      <c r="D117" s="29"/>
      <c r="E117" s="29"/>
      <c r="F117" s="29"/>
      <c r="G117" s="29"/>
      <c r="H117" s="29"/>
      <c r="I117" s="59">
        <f t="shared" si="76"/>
        <v>102</v>
      </c>
      <c r="J117" s="20">
        <f t="shared" si="102"/>
        <v>12865.624225284122</v>
      </c>
      <c r="K117" s="20">
        <f t="shared" si="102"/>
        <v>6439.9596816561088</v>
      </c>
      <c r="L117" s="20">
        <f t="shared" si="78"/>
        <v>10308.193941667179</v>
      </c>
      <c r="M117" s="20">
        <f t="shared" si="66"/>
        <v>-3868.2342600110705</v>
      </c>
      <c r="N117" s="20">
        <f t="shared" si="79"/>
        <v>1255831.7566597415</v>
      </c>
      <c r="O117" s="21">
        <f t="shared" si="80"/>
        <v>4505970.3463812238</v>
      </c>
      <c r="P117" s="29"/>
      <c r="Q117" s="29"/>
      <c r="R117" s="2"/>
      <c r="S117" s="2"/>
      <c r="T117" s="2"/>
      <c r="U117" s="2"/>
      <c r="V117" s="2"/>
      <c r="W117" s="2"/>
      <c r="X117" s="2"/>
      <c r="Y117" s="2"/>
      <c r="Z117" s="19">
        <f t="shared" si="81"/>
        <v>102</v>
      </c>
      <c r="AA117" s="20">
        <f t="shared" si="67"/>
        <v>1255831.7566597415</v>
      </c>
      <c r="AB117" s="20">
        <f t="shared" si="73"/>
        <v>10308.193941667179</v>
      </c>
      <c r="AC117" s="20">
        <f t="shared" si="68"/>
        <v>2317.0087267701706</v>
      </c>
      <c r="AD117" s="21">
        <f t="shared" si="98"/>
        <v>7991.1852148970083</v>
      </c>
      <c r="AE117" s="2"/>
      <c r="AF117" s="13"/>
      <c r="AG117" s="2"/>
      <c r="AJ117" s="25">
        <f t="shared" si="63"/>
        <v>0</v>
      </c>
      <c r="AK117" s="25">
        <f t="shared" si="99"/>
        <v>0</v>
      </c>
      <c r="AL117" s="25"/>
      <c r="AM117" s="26">
        <f t="shared" si="74"/>
        <v>10308.193941667179</v>
      </c>
      <c r="AN117" s="26">
        <f t="shared" si="100"/>
        <v>10308.193941667179</v>
      </c>
      <c r="AO117" s="25"/>
      <c r="AP117" s="25"/>
      <c r="AQ117" s="25">
        <f t="shared" si="82"/>
        <v>139</v>
      </c>
      <c r="AR117" s="25">
        <f t="shared" si="70"/>
        <v>0.99817002162701707</v>
      </c>
      <c r="AS117" s="25">
        <f t="shared" si="83"/>
        <v>0.77522651010624732</v>
      </c>
      <c r="AT117" s="25">
        <f t="shared" si="71"/>
        <v>122.60372176022874</v>
      </c>
    </row>
    <row r="118" spans="1:46" x14ac:dyDescent="0.25">
      <c r="A118" s="56"/>
      <c r="B118" s="29"/>
      <c r="C118" s="29"/>
      <c r="D118" s="29"/>
      <c r="E118" s="29"/>
      <c r="F118" s="29"/>
      <c r="G118" s="29"/>
      <c r="H118" s="29"/>
      <c r="I118" s="59">
        <f t="shared" si="76"/>
        <v>103</v>
      </c>
      <c r="J118" s="20">
        <f>J117*(1+$K$4)</f>
        <v>12994.280467536963</v>
      </c>
      <c r="K118" s="20">
        <f t="shared" ref="K118" si="105">J118-($O$4+$O$7+$O$9)*POWER((1+$K$4),(I117-6)/12)</f>
        <v>6504.3592784726679</v>
      </c>
      <c r="L118" s="20">
        <f t="shared" si="78"/>
        <v>10308.193941667185</v>
      </c>
      <c r="M118" s="20">
        <f t="shared" si="66"/>
        <v>-3803.8346631945169</v>
      </c>
      <c r="N118" s="20">
        <f t="shared" si="79"/>
        <v>1247825.9209386171</v>
      </c>
      <c r="O118" s="21">
        <f t="shared" si="80"/>
        <v>4505970.3463812238</v>
      </c>
      <c r="P118" s="29"/>
      <c r="Q118" s="29"/>
      <c r="R118" s="2"/>
      <c r="S118" s="2"/>
      <c r="T118" s="2"/>
      <c r="U118" s="2"/>
      <c r="V118" s="2"/>
      <c r="W118" s="2"/>
      <c r="X118" s="2"/>
      <c r="Y118" s="2"/>
      <c r="Z118" s="19">
        <f t="shared" si="81"/>
        <v>103</v>
      </c>
      <c r="AA118" s="20">
        <f t="shared" si="67"/>
        <v>1247825.9209386171</v>
      </c>
      <c r="AB118" s="20">
        <f t="shared" si="73"/>
        <v>10308.193941667185</v>
      </c>
      <c r="AC118" s="20">
        <f t="shared" si="68"/>
        <v>2302.3582205428593</v>
      </c>
      <c r="AD118" s="21">
        <f t="shared" si="98"/>
        <v>8005.8357211243256</v>
      </c>
      <c r="AE118" s="2"/>
      <c r="AF118" s="13"/>
      <c r="AG118" s="2"/>
      <c r="AJ118" s="25">
        <f t="shared" si="63"/>
        <v>0</v>
      </c>
      <c r="AK118" s="25">
        <f t="shared" si="99"/>
        <v>0</v>
      </c>
      <c r="AL118" s="25"/>
      <c r="AM118" s="26">
        <f t="shared" si="74"/>
        <v>10308.193941667185</v>
      </c>
      <c r="AN118" s="26">
        <f t="shared" si="100"/>
        <v>10308.193941667179</v>
      </c>
      <c r="AO118" s="25"/>
      <c r="AP118" s="25"/>
      <c r="AQ118" s="25">
        <f t="shared" si="82"/>
        <v>138</v>
      </c>
      <c r="AR118" s="25">
        <f t="shared" si="70"/>
        <v>0.99817002162701707</v>
      </c>
      <c r="AS118" s="25">
        <f t="shared" si="83"/>
        <v>0.77664775870810887</v>
      </c>
      <c r="AT118" s="25">
        <f t="shared" si="71"/>
        <v>121.82849525012243</v>
      </c>
    </row>
    <row r="119" spans="1:46" x14ac:dyDescent="0.25">
      <c r="A119" s="56"/>
      <c r="B119" s="29"/>
      <c r="C119" s="29"/>
      <c r="D119" s="29"/>
      <c r="E119" s="29"/>
      <c r="F119" s="29"/>
      <c r="G119" s="29"/>
      <c r="H119" s="29"/>
      <c r="I119" s="59">
        <f t="shared" si="76"/>
        <v>104</v>
      </c>
      <c r="J119" s="20">
        <f t="shared" si="102"/>
        <v>12994.280467536963</v>
      </c>
      <c r="K119" s="20">
        <f t="shared" si="102"/>
        <v>6504.3592784726679</v>
      </c>
      <c r="L119" s="20">
        <f t="shared" si="78"/>
        <v>10308.193941667181</v>
      </c>
      <c r="M119" s="20">
        <f t="shared" si="66"/>
        <v>-3803.8346631945133</v>
      </c>
      <c r="N119" s="20">
        <f t="shared" si="79"/>
        <v>1239805.407852004</v>
      </c>
      <c r="O119" s="21">
        <f t="shared" si="80"/>
        <v>4505970.3463812238</v>
      </c>
      <c r="P119" s="29"/>
      <c r="Q119" s="29"/>
      <c r="R119" s="2"/>
      <c r="S119" s="2"/>
      <c r="T119" s="2"/>
      <c r="U119" s="2"/>
      <c r="V119" s="2"/>
      <c r="W119" s="2"/>
      <c r="X119" s="2"/>
      <c r="Y119" s="2"/>
      <c r="Z119" s="19">
        <f t="shared" si="81"/>
        <v>104</v>
      </c>
      <c r="AA119" s="20">
        <f t="shared" si="67"/>
        <v>1239805.407852004</v>
      </c>
      <c r="AB119" s="20">
        <f t="shared" si="73"/>
        <v>10308.193941667181</v>
      </c>
      <c r="AC119" s="20">
        <f t="shared" si="68"/>
        <v>2287.6808550541314</v>
      </c>
      <c r="AD119" s="21">
        <f t="shared" si="98"/>
        <v>8020.5130866130494</v>
      </c>
      <c r="AE119" s="2"/>
      <c r="AF119" s="13"/>
      <c r="AG119" s="2"/>
      <c r="AJ119" s="25">
        <f t="shared" si="63"/>
        <v>0</v>
      </c>
      <c r="AK119" s="25">
        <f t="shared" si="99"/>
        <v>0</v>
      </c>
      <c r="AL119" s="25"/>
      <c r="AM119" s="26">
        <f t="shared" si="74"/>
        <v>10308.193941667181</v>
      </c>
      <c r="AN119" s="26">
        <f t="shared" si="100"/>
        <v>10308.193941667185</v>
      </c>
      <c r="AO119" s="25"/>
      <c r="AP119" s="25"/>
      <c r="AQ119" s="25">
        <f t="shared" si="82"/>
        <v>137</v>
      </c>
      <c r="AR119" s="25">
        <f t="shared" si="70"/>
        <v>0.99817002162701707</v>
      </c>
      <c r="AS119" s="25">
        <f t="shared" si="83"/>
        <v>0.77807161293240701</v>
      </c>
      <c r="AT119" s="25">
        <f t="shared" si="71"/>
        <v>121.05184749141436</v>
      </c>
    </row>
    <row r="120" spans="1:46" x14ac:dyDescent="0.25">
      <c r="A120" s="56"/>
      <c r="B120" s="29"/>
      <c r="C120" s="29"/>
      <c r="D120" s="29"/>
      <c r="E120" s="29"/>
      <c r="F120" s="29"/>
      <c r="G120" s="29"/>
      <c r="H120" s="29"/>
      <c r="I120" s="59">
        <f t="shared" si="76"/>
        <v>105</v>
      </c>
      <c r="J120" s="20">
        <f t="shared" si="102"/>
        <v>12994.280467536963</v>
      </c>
      <c r="K120" s="20">
        <f t="shared" si="102"/>
        <v>6504.3592784726679</v>
      </c>
      <c r="L120" s="20">
        <f t="shared" si="78"/>
        <v>10308.193941667187</v>
      </c>
      <c r="M120" s="20">
        <f t="shared" si="66"/>
        <v>-3803.8346631945187</v>
      </c>
      <c r="N120" s="20">
        <f t="shared" si="79"/>
        <v>1231770.1904913988</v>
      </c>
      <c r="O120" s="21">
        <f t="shared" si="80"/>
        <v>4505970.3463812238</v>
      </c>
      <c r="P120" s="29"/>
      <c r="Q120" s="29"/>
      <c r="R120" s="2"/>
      <c r="S120" s="2"/>
      <c r="T120" s="2"/>
      <c r="U120" s="2"/>
      <c r="V120" s="2"/>
      <c r="W120" s="2"/>
      <c r="X120" s="2"/>
      <c r="Y120" s="2"/>
      <c r="Z120" s="19">
        <f t="shared" si="81"/>
        <v>105</v>
      </c>
      <c r="AA120" s="20">
        <f t="shared" si="67"/>
        <v>1231770.1904913988</v>
      </c>
      <c r="AB120" s="20">
        <f t="shared" si="73"/>
        <v>10308.193941667187</v>
      </c>
      <c r="AC120" s="20">
        <f t="shared" si="68"/>
        <v>2272.9765810620074</v>
      </c>
      <c r="AD120" s="21">
        <f t="shared" si="98"/>
        <v>8035.2173606051792</v>
      </c>
      <c r="AE120" s="2"/>
      <c r="AF120" s="13"/>
      <c r="AG120" s="2"/>
      <c r="AJ120" s="25">
        <f t="shared" si="63"/>
        <v>0</v>
      </c>
      <c r="AK120" s="25">
        <f t="shared" si="99"/>
        <v>0</v>
      </c>
      <c r="AL120" s="25"/>
      <c r="AM120" s="26">
        <f t="shared" si="74"/>
        <v>10308.193941667187</v>
      </c>
      <c r="AN120" s="26">
        <f t="shared" si="100"/>
        <v>10308.193941667181</v>
      </c>
      <c r="AO120" s="25"/>
      <c r="AP120" s="25"/>
      <c r="AQ120" s="25">
        <f t="shared" si="82"/>
        <v>136</v>
      </c>
      <c r="AR120" s="25">
        <f t="shared" si="70"/>
        <v>0.99817002162701707</v>
      </c>
      <c r="AS120" s="25">
        <f t="shared" si="83"/>
        <v>0.77949807755611655</v>
      </c>
      <c r="AT120" s="25">
        <f t="shared" si="71"/>
        <v>120.27377587848189</v>
      </c>
    </row>
    <row r="121" spans="1:46" x14ac:dyDescent="0.25">
      <c r="A121" s="56"/>
      <c r="B121" s="29"/>
      <c r="C121" s="29"/>
      <c r="D121" s="29"/>
      <c r="E121" s="29"/>
      <c r="F121" s="29"/>
      <c r="G121" s="29"/>
      <c r="H121" s="29"/>
      <c r="I121" s="59">
        <f t="shared" si="76"/>
        <v>106</v>
      </c>
      <c r="J121" s="20">
        <f t="shared" si="102"/>
        <v>12994.280467536963</v>
      </c>
      <c r="K121" s="20">
        <f t="shared" si="102"/>
        <v>6504.3592784726679</v>
      </c>
      <c r="L121" s="20">
        <f t="shared" si="78"/>
        <v>10308.193941667187</v>
      </c>
      <c r="M121" s="20">
        <f t="shared" si="66"/>
        <v>-3803.8346631945187</v>
      </c>
      <c r="N121" s="20">
        <f t="shared" si="79"/>
        <v>1223720.2418989658</v>
      </c>
      <c r="O121" s="21">
        <f t="shared" si="80"/>
        <v>4505970.3463812238</v>
      </c>
      <c r="P121" s="29"/>
      <c r="Q121" s="29"/>
      <c r="R121" s="2"/>
      <c r="S121" s="2"/>
      <c r="T121" s="2"/>
      <c r="U121" s="2"/>
      <c r="V121" s="2"/>
      <c r="W121" s="2"/>
      <c r="X121" s="2"/>
      <c r="Y121" s="2"/>
      <c r="Z121" s="19">
        <f t="shared" si="81"/>
        <v>106</v>
      </c>
      <c r="AA121" s="20">
        <f t="shared" si="67"/>
        <v>1223720.2418989658</v>
      </c>
      <c r="AB121" s="20">
        <f t="shared" si="73"/>
        <v>10308.193941667187</v>
      </c>
      <c r="AC121" s="20">
        <f t="shared" si="68"/>
        <v>2258.2453492342311</v>
      </c>
      <c r="AD121" s="21">
        <f t="shared" si="98"/>
        <v>8049.9485924329556</v>
      </c>
      <c r="AE121" s="2"/>
      <c r="AF121" s="13"/>
      <c r="AG121" s="2"/>
      <c r="AJ121" s="25">
        <f t="shared" si="63"/>
        <v>0</v>
      </c>
      <c r="AK121" s="25">
        <f t="shared" si="99"/>
        <v>0</v>
      </c>
      <c r="AL121" s="25"/>
      <c r="AM121" s="26">
        <f t="shared" si="74"/>
        <v>10308.193941667187</v>
      </c>
      <c r="AN121" s="26">
        <f t="shared" si="100"/>
        <v>10308.193941667187</v>
      </c>
      <c r="AO121" s="25"/>
      <c r="AP121" s="25"/>
      <c r="AQ121" s="25">
        <f t="shared" si="82"/>
        <v>135</v>
      </c>
      <c r="AR121" s="25">
        <f t="shared" si="70"/>
        <v>0.99817002162701707</v>
      </c>
      <c r="AS121" s="25">
        <f t="shared" si="83"/>
        <v>0.78092715736496943</v>
      </c>
      <c r="AT121" s="25">
        <f t="shared" si="71"/>
        <v>119.49427780092577</v>
      </c>
    </row>
    <row r="122" spans="1:46" x14ac:dyDescent="0.25">
      <c r="A122" s="56"/>
      <c r="B122" s="29"/>
      <c r="C122" s="29"/>
      <c r="D122" s="29"/>
      <c r="E122" s="29"/>
      <c r="F122" s="29"/>
      <c r="G122" s="29"/>
      <c r="H122" s="29"/>
      <c r="I122" s="59">
        <f t="shared" si="76"/>
        <v>107</v>
      </c>
      <c r="J122" s="20">
        <f t="shared" si="102"/>
        <v>12994.280467536963</v>
      </c>
      <c r="K122" s="20">
        <f t="shared" si="102"/>
        <v>6504.3592784726679</v>
      </c>
      <c r="L122" s="20">
        <f t="shared" si="78"/>
        <v>10308.193941667187</v>
      </c>
      <c r="M122" s="20">
        <f t="shared" si="66"/>
        <v>-3803.8346631945187</v>
      </c>
      <c r="N122" s="20">
        <f t="shared" si="79"/>
        <v>1215655.5350674468</v>
      </c>
      <c r="O122" s="21">
        <f t="shared" si="80"/>
        <v>4505970.3463812238</v>
      </c>
      <c r="P122" s="29"/>
      <c r="Q122" s="29"/>
      <c r="R122" s="2"/>
      <c r="S122" s="2"/>
      <c r="T122" s="2"/>
      <c r="U122" s="2"/>
      <c r="V122" s="2"/>
      <c r="W122" s="2"/>
      <c r="X122" s="2"/>
      <c r="Y122" s="2"/>
      <c r="Z122" s="19">
        <f t="shared" si="81"/>
        <v>107</v>
      </c>
      <c r="AA122" s="20">
        <f t="shared" si="67"/>
        <v>1215655.5350674468</v>
      </c>
      <c r="AB122" s="20">
        <f t="shared" si="73"/>
        <v>10308.193941667187</v>
      </c>
      <c r="AC122" s="20">
        <f t="shared" si="68"/>
        <v>2243.487110148104</v>
      </c>
      <c r="AD122" s="21">
        <f t="shared" si="98"/>
        <v>8064.7068315190827</v>
      </c>
      <c r="AE122" s="2"/>
      <c r="AF122" s="13"/>
      <c r="AG122" s="2"/>
      <c r="AJ122" s="25">
        <f t="shared" si="63"/>
        <v>0</v>
      </c>
      <c r="AK122" s="25">
        <f t="shared" si="99"/>
        <v>0</v>
      </c>
      <c r="AL122" s="25"/>
      <c r="AM122" s="26">
        <f t="shared" si="74"/>
        <v>10308.193941667187</v>
      </c>
      <c r="AN122" s="26">
        <f t="shared" si="100"/>
        <v>10308.193941667187</v>
      </c>
      <c r="AO122" s="25"/>
      <c r="AP122" s="25"/>
      <c r="AQ122" s="25">
        <f t="shared" si="82"/>
        <v>134</v>
      </c>
      <c r="AR122" s="25">
        <f t="shared" si="70"/>
        <v>0.99817002162701707</v>
      </c>
      <c r="AS122" s="25">
        <f t="shared" si="83"/>
        <v>0.78235885715347186</v>
      </c>
      <c r="AT122" s="25">
        <f t="shared" si="71"/>
        <v>118.7133506435608</v>
      </c>
    </row>
    <row r="123" spans="1:46" x14ac:dyDescent="0.25">
      <c r="A123" s="56"/>
      <c r="B123" s="29"/>
      <c r="C123" s="29"/>
      <c r="D123" s="29"/>
      <c r="E123" s="29"/>
      <c r="F123" s="29"/>
      <c r="G123" s="29"/>
      <c r="H123" s="29"/>
      <c r="I123" s="60">
        <f t="shared" si="76"/>
        <v>108</v>
      </c>
      <c r="J123" s="23">
        <f t="shared" si="102"/>
        <v>12994.280467536963</v>
      </c>
      <c r="K123" s="23">
        <f t="shared" si="102"/>
        <v>6504.3592784726679</v>
      </c>
      <c r="L123" s="23">
        <f t="shared" si="78"/>
        <v>10308.193941667183</v>
      </c>
      <c r="M123" s="23">
        <f t="shared" si="66"/>
        <v>-3803.8346631945151</v>
      </c>
      <c r="N123" s="23">
        <f t="shared" si="79"/>
        <v>1207576.0429400699</v>
      </c>
      <c r="O123" s="24">
        <f t="shared" si="80"/>
        <v>4505970.3463812238</v>
      </c>
      <c r="P123" s="29"/>
      <c r="Q123" s="29"/>
      <c r="R123" s="2"/>
      <c r="S123" s="2"/>
      <c r="T123" s="2"/>
      <c r="U123" s="2"/>
      <c r="V123" s="2"/>
      <c r="W123" s="2"/>
      <c r="X123" s="2"/>
      <c r="Y123" s="2"/>
      <c r="Z123" s="22">
        <f t="shared" si="81"/>
        <v>108</v>
      </c>
      <c r="AA123" s="23">
        <f t="shared" si="67"/>
        <v>1207576.0429400699</v>
      </c>
      <c r="AB123" s="23">
        <f t="shared" si="73"/>
        <v>10308.193941667183</v>
      </c>
      <c r="AC123" s="23">
        <f t="shared" si="68"/>
        <v>2228.7018142903189</v>
      </c>
      <c r="AD123" s="24">
        <f t="shared" si="98"/>
        <v>8079.4921273768641</v>
      </c>
      <c r="AE123" s="2"/>
      <c r="AF123" s="14"/>
      <c r="AG123" s="2"/>
      <c r="AJ123" s="25">
        <f t="shared" si="63"/>
        <v>0</v>
      </c>
      <c r="AK123" s="25">
        <f t="shared" si="99"/>
        <v>0</v>
      </c>
      <c r="AL123" s="25"/>
      <c r="AM123" s="26">
        <f t="shared" si="74"/>
        <v>10308.193941667183</v>
      </c>
      <c r="AN123" s="26">
        <f t="shared" si="100"/>
        <v>10308.193941667187</v>
      </c>
      <c r="AO123" s="25"/>
      <c r="AP123" s="25"/>
      <c r="AQ123" s="25">
        <f t="shared" si="82"/>
        <v>133</v>
      </c>
      <c r="AR123" s="25">
        <f t="shared" si="70"/>
        <v>0.99817002162701707</v>
      </c>
      <c r="AS123" s="25">
        <f t="shared" si="83"/>
        <v>0.78379318172491985</v>
      </c>
      <c r="AT123" s="25">
        <f t="shared" si="71"/>
        <v>117.93099178640736</v>
      </c>
    </row>
    <row r="124" spans="1:46" x14ac:dyDescent="0.25">
      <c r="A124" s="56"/>
      <c r="B124" s="29"/>
      <c r="C124" s="29"/>
      <c r="D124" s="29"/>
      <c r="E124" s="29"/>
      <c r="F124" s="29"/>
      <c r="G124" s="29"/>
      <c r="H124" s="29"/>
      <c r="I124" s="62">
        <f t="shared" si="76"/>
        <v>109</v>
      </c>
      <c r="J124" s="17">
        <f t="shared" si="102"/>
        <v>12994.280467536963</v>
      </c>
      <c r="K124" s="17">
        <f t="shared" si="102"/>
        <v>6504.3592784726679</v>
      </c>
      <c r="L124" s="17">
        <f t="shared" si="78"/>
        <v>10308.19394166719</v>
      </c>
      <c r="M124" s="17">
        <f t="shared" si="66"/>
        <v>-3803.8346631945224</v>
      </c>
      <c r="N124" s="17">
        <f t="shared" si="79"/>
        <v>1199481.7384104596</v>
      </c>
      <c r="O124" s="18">
        <f>O123*(1+$K$7)</f>
        <v>4573559.9015769418</v>
      </c>
      <c r="P124" s="29"/>
      <c r="Q124" s="29"/>
      <c r="R124" s="2"/>
      <c r="S124" s="2"/>
      <c r="T124" s="2"/>
      <c r="U124" s="2"/>
      <c r="V124" s="2"/>
      <c r="W124" s="2"/>
      <c r="X124" s="2"/>
      <c r="Y124" s="2"/>
      <c r="Z124" s="16">
        <f t="shared" si="81"/>
        <v>109</v>
      </c>
      <c r="AA124" s="17">
        <f t="shared" si="67"/>
        <v>1199481.7384104596</v>
      </c>
      <c r="AB124" s="17">
        <f t="shared" si="73"/>
        <v>10308.19394166719</v>
      </c>
      <c r="AC124" s="17">
        <f t="shared" si="68"/>
        <v>2213.8894120567948</v>
      </c>
      <c r="AD124" s="18">
        <f t="shared" si="98"/>
        <v>8094.3045296103955</v>
      </c>
      <c r="AE124" s="2"/>
      <c r="AF124" s="12"/>
      <c r="AG124" s="2"/>
      <c r="AJ124" s="25">
        <f t="shared" si="63"/>
        <v>0</v>
      </c>
      <c r="AK124" s="25">
        <f t="shared" si="99"/>
        <v>0</v>
      </c>
      <c r="AL124" s="25"/>
      <c r="AM124" s="26">
        <f t="shared" si="74"/>
        <v>10308.19394166719</v>
      </c>
      <c r="AN124" s="26">
        <f t="shared" si="100"/>
        <v>10308.193941667183</v>
      </c>
      <c r="AO124" s="25"/>
      <c r="AP124" s="25"/>
      <c r="AQ124" s="25">
        <f t="shared" si="82"/>
        <v>132</v>
      </c>
      <c r="AR124" s="25">
        <f t="shared" si="70"/>
        <v>0.99817002162701707</v>
      </c>
      <c r="AS124" s="25">
        <f t="shared" si="83"/>
        <v>0.78523013589141566</v>
      </c>
      <c r="AT124" s="25">
        <f t="shared" si="71"/>
        <v>117.14719860468237</v>
      </c>
    </row>
    <row r="125" spans="1:46" x14ac:dyDescent="0.25">
      <c r="A125" s="56"/>
      <c r="B125" s="29"/>
      <c r="C125" s="29"/>
      <c r="D125" s="29"/>
      <c r="E125" s="29"/>
      <c r="F125" s="29"/>
      <c r="G125" s="29"/>
      <c r="H125" s="29"/>
      <c r="I125" s="59">
        <f t="shared" si="76"/>
        <v>110</v>
      </c>
      <c r="J125" s="20">
        <f t="shared" si="102"/>
        <v>12994.280467536963</v>
      </c>
      <c r="K125" s="20">
        <f t="shared" si="102"/>
        <v>6504.3592784726679</v>
      </c>
      <c r="L125" s="20">
        <f t="shared" si="78"/>
        <v>10308.193941667192</v>
      </c>
      <c r="M125" s="20">
        <f t="shared" si="66"/>
        <v>-3803.8346631945242</v>
      </c>
      <c r="N125" s="20">
        <f t="shared" si="79"/>
        <v>1191372.594322545</v>
      </c>
      <c r="O125" s="21">
        <f t="shared" si="80"/>
        <v>4573559.9015769418</v>
      </c>
      <c r="P125" s="29"/>
      <c r="Q125" s="29"/>
      <c r="R125" s="2"/>
      <c r="S125" s="2"/>
      <c r="T125" s="2"/>
      <c r="U125" s="2"/>
      <c r="V125" s="2"/>
      <c r="W125" s="2"/>
      <c r="X125" s="2"/>
      <c r="Y125" s="2"/>
      <c r="Z125" s="19">
        <f t="shared" si="81"/>
        <v>110</v>
      </c>
      <c r="AA125" s="20">
        <f t="shared" si="67"/>
        <v>1191372.594322545</v>
      </c>
      <c r="AB125" s="20">
        <f t="shared" si="73"/>
        <v>10308.193941667192</v>
      </c>
      <c r="AC125" s="20">
        <f t="shared" si="68"/>
        <v>2199.0498537525091</v>
      </c>
      <c r="AD125" s="21">
        <f t="shared" si="98"/>
        <v>8109.144087914683</v>
      </c>
      <c r="AE125" s="2"/>
      <c r="AF125" s="13"/>
      <c r="AG125" s="2"/>
      <c r="AJ125" s="25">
        <f t="shared" si="63"/>
        <v>0</v>
      </c>
      <c r="AK125" s="25">
        <f t="shared" si="99"/>
        <v>0</v>
      </c>
      <c r="AL125" s="25"/>
      <c r="AM125" s="26">
        <f t="shared" si="74"/>
        <v>10308.193941667192</v>
      </c>
      <c r="AN125" s="26">
        <f t="shared" si="100"/>
        <v>10308.19394166719</v>
      </c>
      <c r="AO125" s="25"/>
      <c r="AP125" s="25"/>
      <c r="AQ125" s="25">
        <f t="shared" si="82"/>
        <v>131</v>
      </c>
      <c r="AR125" s="25">
        <f t="shared" si="70"/>
        <v>0.99817002162701707</v>
      </c>
      <c r="AS125" s="25">
        <f t="shared" si="83"/>
        <v>0.78666972447388328</v>
      </c>
      <c r="AT125" s="25">
        <f t="shared" si="71"/>
        <v>116.36196846879093</v>
      </c>
    </row>
    <row r="126" spans="1:46" x14ac:dyDescent="0.25">
      <c r="A126" s="56"/>
      <c r="B126" s="29"/>
      <c r="C126" s="29"/>
      <c r="D126" s="29"/>
      <c r="E126" s="29"/>
      <c r="F126" s="29"/>
      <c r="G126" s="29"/>
      <c r="H126" s="29"/>
      <c r="I126" s="59">
        <f t="shared" si="76"/>
        <v>111</v>
      </c>
      <c r="J126" s="20">
        <f t="shared" si="102"/>
        <v>12994.280467536963</v>
      </c>
      <c r="K126" s="20">
        <f t="shared" si="102"/>
        <v>6504.3592784726679</v>
      </c>
      <c r="L126" s="20">
        <f t="shared" si="78"/>
        <v>10308.193941667194</v>
      </c>
      <c r="M126" s="20">
        <f t="shared" si="66"/>
        <v>-3803.834663194526</v>
      </c>
      <c r="N126" s="20">
        <f t="shared" si="79"/>
        <v>1183248.5834704691</v>
      </c>
      <c r="O126" s="21">
        <f t="shared" si="80"/>
        <v>4573559.9015769418</v>
      </c>
      <c r="P126" s="29"/>
      <c r="Q126" s="29"/>
      <c r="R126" s="2"/>
      <c r="S126" s="2"/>
      <c r="T126" s="2"/>
      <c r="U126" s="2"/>
      <c r="V126" s="2"/>
      <c r="W126" s="2"/>
      <c r="X126" s="2"/>
      <c r="Y126" s="2"/>
      <c r="Z126" s="19">
        <f t="shared" si="81"/>
        <v>111</v>
      </c>
      <c r="AA126" s="20">
        <f t="shared" si="67"/>
        <v>1183248.5834704691</v>
      </c>
      <c r="AB126" s="20">
        <f t="shared" si="73"/>
        <v>10308.193941667194</v>
      </c>
      <c r="AC126" s="20">
        <f t="shared" si="68"/>
        <v>2184.1830895913326</v>
      </c>
      <c r="AD126" s="21">
        <f t="shared" si="98"/>
        <v>8124.0108520758613</v>
      </c>
      <c r="AE126" s="2"/>
      <c r="AF126" s="13"/>
      <c r="AG126" s="2"/>
      <c r="AJ126" s="25">
        <f t="shared" si="63"/>
        <v>0</v>
      </c>
      <c r="AK126" s="25">
        <f t="shared" si="99"/>
        <v>0</v>
      </c>
      <c r="AL126" s="25"/>
      <c r="AM126" s="26">
        <f t="shared" si="74"/>
        <v>10308.193941667194</v>
      </c>
      <c r="AN126" s="26">
        <f t="shared" si="100"/>
        <v>10308.193941667192</v>
      </c>
      <c r="AO126" s="25"/>
      <c r="AP126" s="25"/>
      <c r="AQ126" s="25">
        <f t="shared" si="82"/>
        <v>130</v>
      </c>
      <c r="AR126" s="25">
        <f t="shared" si="70"/>
        <v>0.99817002162701707</v>
      </c>
      <c r="AS126" s="25">
        <f t="shared" si="83"/>
        <v>0.78811195230208542</v>
      </c>
      <c r="AT126" s="25">
        <f t="shared" si="71"/>
        <v>115.57529874431705</v>
      </c>
    </row>
    <row r="127" spans="1:46" x14ac:dyDescent="0.25">
      <c r="A127" s="56"/>
      <c r="B127" s="29"/>
      <c r="C127" s="29"/>
      <c r="D127" s="29"/>
      <c r="E127" s="29"/>
      <c r="F127" s="29"/>
      <c r="G127" s="29"/>
      <c r="H127" s="29"/>
      <c r="I127" s="59">
        <f t="shared" si="76"/>
        <v>112</v>
      </c>
      <c r="J127" s="20">
        <f t="shared" si="102"/>
        <v>12994.280467536963</v>
      </c>
      <c r="K127" s="20">
        <f t="shared" si="102"/>
        <v>6504.3592784726679</v>
      </c>
      <c r="L127" s="20">
        <f t="shared" si="78"/>
        <v>10308.193941667194</v>
      </c>
      <c r="M127" s="20">
        <f t="shared" si="66"/>
        <v>-3803.834663194526</v>
      </c>
      <c r="N127" s="20">
        <f t="shared" si="79"/>
        <v>1175109.6785984978</v>
      </c>
      <c r="O127" s="21">
        <f t="shared" si="80"/>
        <v>4573559.9015769418</v>
      </c>
      <c r="P127" s="29"/>
      <c r="Q127" s="29"/>
      <c r="R127" s="2"/>
      <c r="S127" s="2"/>
      <c r="T127" s="2"/>
      <c r="U127" s="2"/>
      <c r="V127" s="2"/>
      <c r="W127" s="2"/>
      <c r="X127" s="2"/>
      <c r="Y127" s="2"/>
      <c r="Z127" s="19">
        <f t="shared" si="81"/>
        <v>112</v>
      </c>
      <c r="AA127" s="20">
        <f t="shared" si="67"/>
        <v>1175109.6785984978</v>
      </c>
      <c r="AB127" s="20">
        <f t="shared" si="73"/>
        <v>10308.193941667194</v>
      </c>
      <c r="AC127" s="20">
        <f t="shared" si="68"/>
        <v>2169.2890696958598</v>
      </c>
      <c r="AD127" s="21">
        <f t="shared" si="98"/>
        <v>8138.9048719713337</v>
      </c>
      <c r="AE127" s="2"/>
      <c r="AF127" s="13"/>
      <c r="AG127" s="2"/>
      <c r="AJ127" s="25">
        <f t="shared" si="63"/>
        <v>0</v>
      </c>
      <c r="AK127" s="25">
        <f t="shared" si="99"/>
        <v>0</v>
      </c>
      <c r="AL127" s="25"/>
      <c r="AM127" s="26">
        <f t="shared" si="74"/>
        <v>10308.193941667194</v>
      </c>
      <c r="AN127" s="26">
        <f t="shared" si="100"/>
        <v>10308.193941667194</v>
      </c>
      <c r="AO127" s="25"/>
      <c r="AP127" s="25"/>
      <c r="AQ127" s="25">
        <f t="shared" si="82"/>
        <v>129</v>
      </c>
      <c r="AR127" s="25">
        <f t="shared" si="70"/>
        <v>0.99817002162701707</v>
      </c>
      <c r="AS127" s="25">
        <f t="shared" si="83"/>
        <v>0.78955682421463924</v>
      </c>
      <c r="AT127" s="25">
        <f t="shared" si="71"/>
        <v>114.78718679201496</v>
      </c>
    </row>
    <row r="128" spans="1:46" x14ac:dyDescent="0.25">
      <c r="A128" s="56"/>
      <c r="B128" s="29"/>
      <c r="C128" s="29"/>
      <c r="D128" s="29"/>
      <c r="E128" s="29"/>
      <c r="F128" s="29"/>
      <c r="G128" s="29"/>
      <c r="H128" s="29"/>
      <c r="I128" s="59">
        <f t="shared" si="76"/>
        <v>113</v>
      </c>
      <c r="J128" s="20">
        <f t="shared" si="102"/>
        <v>12994.280467536963</v>
      </c>
      <c r="K128" s="20">
        <f t="shared" si="102"/>
        <v>6504.3592784726679</v>
      </c>
      <c r="L128" s="20">
        <f t="shared" si="78"/>
        <v>10308.193941667198</v>
      </c>
      <c r="M128" s="20">
        <f t="shared" si="66"/>
        <v>-3803.8346631945296</v>
      </c>
      <c r="N128" s="20">
        <f t="shared" si="79"/>
        <v>1166955.8524009278</v>
      </c>
      <c r="O128" s="21">
        <f t="shared" si="80"/>
        <v>4573559.9015769418</v>
      </c>
      <c r="P128" s="29"/>
      <c r="Q128" s="29"/>
      <c r="R128" s="2"/>
      <c r="S128" s="2"/>
      <c r="T128" s="2"/>
      <c r="U128" s="2"/>
      <c r="V128" s="2"/>
      <c r="W128" s="2"/>
      <c r="X128" s="2"/>
      <c r="Y128" s="2"/>
      <c r="Z128" s="19">
        <f t="shared" si="81"/>
        <v>113</v>
      </c>
      <c r="AA128" s="20">
        <f t="shared" si="67"/>
        <v>1166955.8524009278</v>
      </c>
      <c r="AB128" s="20">
        <f t="shared" si="73"/>
        <v>10308.193941667198</v>
      </c>
      <c r="AC128" s="20">
        <f t="shared" si="68"/>
        <v>2154.367744097246</v>
      </c>
      <c r="AD128" s="21">
        <f t="shared" si="98"/>
        <v>8153.8261975699515</v>
      </c>
      <c r="AE128" s="2"/>
      <c r="AF128" s="13"/>
      <c r="AG128" s="2"/>
      <c r="AJ128" s="25">
        <f t="shared" si="63"/>
        <v>0</v>
      </c>
      <c r="AK128" s="25">
        <f t="shared" si="99"/>
        <v>0</v>
      </c>
      <c r="AL128" s="25"/>
      <c r="AM128" s="26">
        <f t="shared" si="74"/>
        <v>10308.193941667198</v>
      </c>
      <c r="AN128" s="26">
        <f t="shared" si="100"/>
        <v>10308.193941667194</v>
      </c>
      <c r="AO128" s="25"/>
      <c r="AP128" s="25"/>
      <c r="AQ128" s="25">
        <f t="shared" si="82"/>
        <v>128</v>
      </c>
      <c r="AR128" s="25">
        <f t="shared" si="70"/>
        <v>0.99817002162701707</v>
      </c>
      <c r="AS128" s="25">
        <f t="shared" si="83"/>
        <v>0.79100434505903283</v>
      </c>
      <c r="AT128" s="25">
        <f t="shared" si="71"/>
        <v>113.99762996780028</v>
      </c>
    </row>
    <row r="129" spans="1:46" x14ac:dyDescent="0.25">
      <c r="A129" s="56"/>
      <c r="B129" s="29"/>
      <c r="C129" s="29"/>
      <c r="D129" s="29"/>
      <c r="E129" s="29"/>
      <c r="F129" s="29"/>
      <c r="G129" s="29"/>
      <c r="H129" s="29"/>
      <c r="I129" s="59">
        <f t="shared" si="76"/>
        <v>114</v>
      </c>
      <c r="J129" s="20">
        <f t="shared" si="102"/>
        <v>12994.280467536963</v>
      </c>
      <c r="K129" s="20">
        <f t="shared" si="102"/>
        <v>6504.3592784726679</v>
      </c>
      <c r="L129" s="20">
        <f t="shared" si="78"/>
        <v>10308.193941667196</v>
      </c>
      <c r="M129" s="20">
        <f t="shared" si="66"/>
        <v>-3803.8346631945278</v>
      </c>
      <c r="N129" s="20">
        <f t="shared" si="79"/>
        <v>1158787.0775219956</v>
      </c>
      <c r="O129" s="21">
        <f t="shared" si="80"/>
        <v>4573559.9015769418</v>
      </c>
      <c r="P129" s="29"/>
      <c r="Q129" s="29"/>
      <c r="R129" s="2"/>
      <c r="S129" s="2"/>
      <c r="T129" s="2"/>
      <c r="U129" s="2"/>
      <c r="V129" s="2"/>
      <c r="W129" s="2"/>
      <c r="X129" s="2"/>
      <c r="Y129" s="2"/>
      <c r="Z129" s="19">
        <f t="shared" si="81"/>
        <v>114</v>
      </c>
      <c r="AA129" s="20">
        <f t="shared" si="67"/>
        <v>1158787.0775219956</v>
      </c>
      <c r="AB129" s="20">
        <f t="shared" si="73"/>
        <v>10308.193941667196</v>
      </c>
      <c r="AC129" s="20">
        <f t="shared" si="68"/>
        <v>2139.4190627350345</v>
      </c>
      <c r="AD129" s="21">
        <f t="shared" si="98"/>
        <v>8168.7748789321613</v>
      </c>
      <c r="AE129" s="2"/>
      <c r="AF129" s="13"/>
      <c r="AG129" s="2"/>
      <c r="AJ129" s="25">
        <f t="shared" si="63"/>
        <v>0</v>
      </c>
      <c r="AK129" s="25">
        <f t="shared" si="99"/>
        <v>0</v>
      </c>
      <c r="AL129" s="25"/>
      <c r="AM129" s="26">
        <f t="shared" si="74"/>
        <v>10308.193941667196</v>
      </c>
      <c r="AN129" s="26">
        <f t="shared" si="100"/>
        <v>10308.193941667198</v>
      </c>
      <c r="AO129" s="25"/>
      <c r="AP129" s="25"/>
      <c r="AQ129" s="25">
        <f t="shared" si="82"/>
        <v>127</v>
      </c>
      <c r="AR129" s="25">
        <f t="shared" si="70"/>
        <v>0.99817002162701707</v>
      </c>
      <c r="AS129" s="25">
        <f t="shared" si="83"/>
        <v>0.79245451969164105</v>
      </c>
      <c r="AT129" s="25">
        <f t="shared" si="71"/>
        <v>113.20662562274126</v>
      </c>
    </row>
    <row r="130" spans="1:46" x14ac:dyDescent="0.25">
      <c r="A130" s="56"/>
      <c r="B130" s="29"/>
      <c r="C130" s="29"/>
      <c r="D130" s="29"/>
      <c r="E130" s="29"/>
      <c r="F130" s="29"/>
      <c r="G130" s="29"/>
      <c r="H130" s="29"/>
      <c r="I130" s="59">
        <f t="shared" si="76"/>
        <v>115</v>
      </c>
      <c r="J130" s="20">
        <f>J129*(1+$K$4)</f>
        <v>13124.223272212332</v>
      </c>
      <c r="K130" s="20">
        <f t="shared" ref="K130" si="106">J130-($O$4+$O$7+$O$9)*POWER((1+$K$4),(I129-6)/12)</f>
        <v>6569.4028712573936</v>
      </c>
      <c r="L130" s="20">
        <f t="shared" si="78"/>
        <v>10308.193941667203</v>
      </c>
      <c r="M130" s="20">
        <f t="shared" si="66"/>
        <v>-3738.7910704098094</v>
      </c>
      <c r="N130" s="20">
        <f t="shared" si="79"/>
        <v>1150603.3265557855</v>
      </c>
      <c r="O130" s="21">
        <f t="shared" si="80"/>
        <v>4573559.9015769418</v>
      </c>
      <c r="P130" s="29"/>
      <c r="Q130" s="29"/>
      <c r="R130" s="2"/>
      <c r="S130" s="2"/>
      <c r="T130" s="2"/>
      <c r="U130" s="2"/>
      <c r="V130" s="2"/>
      <c r="W130" s="2"/>
      <c r="X130" s="2"/>
      <c r="Y130" s="2"/>
      <c r="Z130" s="19">
        <f t="shared" si="81"/>
        <v>115</v>
      </c>
      <c r="AA130" s="20">
        <f t="shared" si="67"/>
        <v>1150603.3265557855</v>
      </c>
      <c r="AB130" s="20">
        <f t="shared" si="73"/>
        <v>10308.193941667203</v>
      </c>
      <c r="AC130" s="20">
        <f t="shared" si="68"/>
        <v>2124.4429754569919</v>
      </c>
      <c r="AD130" s="21">
        <f t="shared" si="98"/>
        <v>8183.7509662102111</v>
      </c>
      <c r="AE130" s="2"/>
      <c r="AF130" s="13"/>
      <c r="AG130" s="2"/>
      <c r="AJ130" s="25">
        <f t="shared" si="63"/>
        <v>0</v>
      </c>
      <c r="AK130" s="25">
        <f t="shared" si="99"/>
        <v>0</v>
      </c>
      <c r="AL130" s="25"/>
      <c r="AM130" s="26">
        <f t="shared" si="74"/>
        <v>10308.193941667203</v>
      </c>
      <c r="AN130" s="26">
        <f t="shared" si="100"/>
        <v>10308.193941667196</v>
      </c>
      <c r="AO130" s="25"/>
      <c r="AP130" s="25"/>
      <c r="AQ130" s="25">
        <f t="shared" si="82"/>
        <v>126</v>
      </c>
      <c r="AR130" s="25">
        <f t="shared" si="70"/>
        <v>0.99817002162701707</v>
      </c>
      <c r="AS130" s="25">
        <f t="shared" si="83"/>
        <v>0.79390735297774251</v>
      </c>
      <c r="AT130" s="25">
        <f t="shared" si="71"/>
        <v>112.41417110304954</v>
      </c>
    </row>
    <row r="131" spans="1:46" x14ac:dyDescent="0.25">
      <c r="A131" s="56"/>
      <c r="B131" s="29"/>
      <c r="C131" s="29"/>
      <c r="D131" s="29"/>
      <c r="E131" s="29"/>
      <c r="F131" s="29"/>
      <c r="G131" s="29"/>
      <c r="H131" s="29"/>
      <c r="I131" s="59">
        <f t="shared" si="76"/>
        <v>116</v>
      </c>
      <c r="J131" s="20">
        <f t="shared" si="102"/>
        <v>13124.223272212332</v>
      </c>
      <c r="K131" s="20">
        <f t="shared" si="102"/>
        <v>6569.4028712573936</v>
      </c>
      <c r="L131" s="20">
        <f t="shared" si="78"/>
        <v>10308.193941667198</v>
      </c>
      <c r="M131" s="20">
        <f t="shared" si="66"/>
        <v>-3738.791070409804</v>
      </c>
      <c r="N131" s="20">
        <f t="shared" si="79"/>
        <v>1142404.5720461372</v>
      </c>
      <c r="O131" s="21">
        <f t="shared" si="80"/>
        <v>4573559.9015769418</v>
      </c>
      <c r="P131" s="29"/>
      <c r="Q131" s="29"/>
      <c r="R131" s="2"/>
      <c r="S131" s="2"/>
      <c r="T131" s="2"/>
      <c r="U131" s="2"/>
      <c r="V131" s="2"/>
      <c r="W131" s="2"/>
      <c r="X131" s="2"/>
      <c r="Y131" s="2"/>
      <c r="Z131" s="19">
        <f t="shared" si="81"/>
        <v>116</v>
      </c>
      <c r="AA131" s="20">
        <f t="shared" si="67"/>
        <v>1142404.5720461372</v>
      </c>
      <c r="AB131" s="20">
        <f t="shared" si="73"/>
        <v>10308.193941667198</v>
      </c>
      <c r="AC131" s="20">
        <f t="shared" si="68"/>
        <v>2109.4394320189399</v>
      </c>
      <c r="AD131" s="21">
        <f t="shared" si="98"/>
        <v>8198.7545096482572</v>
      </c>
      <c r="AE131" s="2"/>
      <c r="AF131" s="13"/>
      <c r="AG131" s="2"/>
      <c r="AJ131" s="25">
        <f t="shared" si="63"/>
        <v>0</v>
      </c>
      <c r="AK131" s="25">
        <f t="shared" si="99"/>
        <v>0</v>
      </c>
      <c r="AL131" s="25"/>
      <c r="AM131" s="26">
        <f t="shared" si="74"/>
        <v>10308.193941667198</v>
      </c>
      <c r="AN131" s="26">
        <f t="shared" si="100"/>
        <v>10308.193941667203</v>
      </c>
      <c r="AO131" s="25"/>
      <c r="AP131" s="25"/>
      <c r="AQ131" s="25">
        <f t="shared" si="82"/>
        <v>125</v>
      </c>
      <c r="AR131" s="25">
        <f t="shared" si="70"/>
        <v>0.99817002162701707</v>
      </c>
      <c r="AS131" s="25">
        <f t="shared" si="83"/>
        <v>0.79536284979153493</v>
      </c>
      <c r="AT131" s="25">
        <f t="shared" si="71"/>
        <v>111.62026375007186</v>
      </c>
    </row>
    <row r="132" spans="1:46" x14ac:dyDescent="0.25">
      <c r="A132" s="56"/>
      <c r="B132" s="29"/>
      <c r="C132" s="29"/>
      <c r="D132" s="29"/>
      <c r="E132" s="29"/>
      <c r="F132" s="29"/>
      <c r="G132" s="29"/>
      <c r="H132" s="29"/>
      <c r="I132" s="59">
        <f t="shared" si="76"/>
        <v>117</v>
      </c>
      <c r="J132" s="20">
        <f t="shared" si="102"/>
        <v>13124.223272212332</v>
      </c>
      <c r="K132" s="20">
        <f t="shared" si="102"/>
        <v>6569.4028712573936</v>
      </c>
      <c r="L132" s="20">
        <f t="shared" si="78"/>
        <v>10308.193941667203</v>
      </c>
      <c r="M132" s="20">
        <f t="shared" si="66"/>
        <v>-3738.7910704098094</v>
      </c>
      <c r="N132" s="20">
        <f t="shared" si="79"/>
        <v>1134190.7864865547</v>
      </c>
      <c r="O132" s="21">
        <f t="shared" si="80"/>
        <v>4573559.9015769418</v>
      </c>
      <c r="P132" s="29"/>
      <c r="Q132" s="29"/>
      <c r="R132" s="2"/>
      <c r="S132" s="2"/>
      <c r="T132" s="2"/>
      <c r="U132" s="2"/>
      <c r="V132" s="2"/>
      <c r="W132" s="2"/>
      <c r="X132" s="2"/>
      <c r="Y132" s="2"/>
      <c r="Z132" s="19">
        <f t="shared" si="81"/>
        <v>117</v>
      </c>
      <c r="AA132" s="20">
        <f t="shared" si="67"/>
        <v>1134190.7864865547</v>
      </c>
      <c r="AB132" s="20">
        <f t="shared" si="73"/>
        <v>10308.193941667203</v>
      </c>
      <c r="AC132" s="20">
        <f t="shared" si="68"/>
        <v>2094.4083820845849</v>
      </c>
      <c r="AD132" s="21">
        <f t="shared" si="98"/>
        <v>8213.7855595826186</v>
      </c>
      <c r="AE132" s="2"/>
      <c r="AF132" s="13"/>
      <c r="AG132" s="2"/>
      <c r="AJ132" s="25">
        <f t="shared" si="63"/>
        <v>0</v>
      </c>
      <c r="AK132" s="25">
        <f t="shared" si="99"/>
        <v>0</v>
      </c>
      <c r="AL132" s="25"/>
      <c r="AM132" s="26">
        <f t="shared" si="74"/>
        <v>10308.193941667203</v>
      </c>
      <c r="AN132" s="26">
        <f t="shared" si="100"/>
        <v>10308.193941667198</v>
      </c>
      <c r="AO132" s="25"/>
      <c r="AP132" s="25"/>
      <c r="AQ132" s="25">
        <f t="shared" si="82"/>
        <v>124</v>
      </c>
      <c r="AR132" s="25">
        <f t="shared" si="70"/>
        <v>0.99817002162701707</v>
      </c>
      <c r="AS132" s="25">
        <f t="shared" si="83"/>
        <v>0.79682101501615288</v>
      </c>
      <c r="AT132" s="25">
        <f t="shared" si="71"/>
        <v>110.82490090028026</v>
      </c>
    </row>
    <row r="133" spans="1:46" x14ac:dyDescent="0.25">
      <c r="A133" s="56"/>
      <c r="B133" s="29"/>
      <c r="C133" s="29"/>
      <c r="D133" s="29"/>
      <c r="E133" s="29"/>
      <c r="F133" s="29"/>
      <c r="G133" s="29"/>
      <c r="H133" s="29"/>
      <c r="I133" s="59">
        <f t="shared" si="76"/>
        <v>118</v>
      </c>
      <c r="J133" s="20">
        <f t="shared" si="102"/>
        <v>13124.223272212332</v>
      </c>
      <c r="K133" s="20">
        <f t="shared" si="102"/>
        <v>6569.4028712573936</v>
      </c>
      <c r="L133" s="20">
        <f t="shared" si="78"/>
        <v>10308.193941667207</v>
      </c>
      <c r="M133" s="20">
        <f t="shared" si="66"/>
        <v>-3738.7910704098131</v>
      </c>
      <c r="N133" s="20">
        <f t="shared" si="79"/>
        <v>1125961.9423201128</v>
      </c>
      <c r="O133" s="21">
        <f t="shared" si="80"/>
        <v>4573559.9015769418</v>
      </c>
      <c r="P133" s="29"/>
      <c r="Q133" s="29"/>
      <c r="R133" s="2"/>
      <c r="S133" s="2"/>
      <c r="T133" s="2"/>
      <c r="U133" s="2"/>
      <c r="V133" s="2"/>
      <c r="W133" s="2"/>
      <c r="X133" s="2"/>
      <c r="Y133" s="2"/>
      <c r="Z133" s="19">
        <f t="shared" si="81"/>
        <v>118</v>
      </c>
      <c r="AA133" s="20">
        <f t="shared" si="67"/>
        <v>1125961.9423201128</v>
      </c>
      <c r="AB133" s="20">
        <f t="shared" si="73"/>
        <v>10308.193941667207</v>
      </c>
      <c r="AC133" s="20">
        <f t="shared" si="68"/>
        <v>2079.3497752253502</v>
      </c>
      <c r="AD133" s="21">
        <f t="shared" si="98"/>
        <v>8228.8441664418569</v>
      </c>
      <c r="AE133" s="2"/>
      <c r="AF133" s="13"/>
      <c r="AG133" s="2"/>
      <c r="AJ133" s="25">
        <f t="shared" si="63"/>
        <v>0</v>
      </c>
      <c r="AK133" s="25">
        <f t="shared" si="99"/>
        <v>0</v>
      </c>
      <c r="AL133" s="25"/>
      <c r="AM133" s="26">
        <f t="shared" si="74"/>
        <v>10308.193941667207</v>
      </c>
      <c r="AN133" s="26">
        <f t="shared" si="100"/>
        <v>10308.193941667203</v>
      </c>
      <c r="AO133" s="25"/>
      <c r="AP133" s="25"/>
      <c r="AQ133" s="25">
        <f t="shared" si="82"/>
        <v>123</v>
      </c>
      <c r="AR133" s="25">
        <f t="shared" si="70"/>
        <v>0.99817002162701707</v>
      </c>
      <c r="AS133" s="25">
        <f t="shared" si="83"/>
        <v>0.79828185354368253</v>
      </c>
      <c r="AT133" s="25">
        <f t="shared" si="71"/>
        <v>110.02807988526408</v>
      </c>
    </row>
    <row r="134" spans="1:46" x14ac:dyDescent="0.25">
      <c r="A134" s="56"/>
      <c r="B134" s="29"/>
      <c r="C134" s="29"/>
      <c r="D134" s="29"/>
      <c r="E134" s="29"/>
      <c r="F134" s="29"/>
      <c r="G134" s="29"/>
      <c r="H134" s="29"/>
      <c r="I134" s="59">
        <f t="shared" si="76"/>
        <v>119</v>
      </c>
      <c r="J134" s="20">
        <f t="shared" si="102"/>
        <v>13124.223272212332</v>
      </c>
      <c r="K134" s="20">
        <f t="shared" si="102"/>
        <v>6569.4028712573936</v>
      </c>
      <c r="L134" s="20">
        <f t="shared" si="78"/>
        <v>10308.19394166721</v>
      </c>
      <c r="M134" s="20">
        <f t="shared" si="66"/>
        <v>-3738.7910704098167</v>
      </c>
      <c r="N134" s="20">
        <f t="shared" si="79"/>
        <v>1117718.0119393659</v>
      </c>
      <c r="O134" s="21">
        <f t="shared" si="80"/>
        <v>4573559.9015769418</v>
      </c>
      <c r="P134" s="29"/>
      <c r="Q134" s="29"/>
      <c r="R134" s="2"/>
      <c r="S134" s="2"/>
      <c r="T134" s="2"/>
      <c r="U134" s="2"/>
      <c r="V134" s="2"/>
      <c r="W134" s="2"/>
      <c r="X134" s="2"/>
      <c r="Y134" s="2"/>
      <c r="Z134" s="19">
        <f t="shared" si="81"/>
        <v>119</v>
      </c>
      <c r="AA134" s="20">
        <f t="shared" si="67"/>
        <v>1117718.0119393659</v>
      </c>
      <c r="AB134" s="20">
        <f t="shared" si="73"/>
        <v>10308.19394166721</v>
      </c>
      <c r="AC134" s="20">
        <f t="shared" si="68"/>
        <v>2064.2635609202071</v>
      </c>
      <c r="AD134" s="21">
        <f t="shared" si="98"/>
        <v>8243.9303807470023</v>
      </c>
      <c r="AE134" s="2"/>
      <c r="AF134" s="13"/>
      <c r="AG134" s="2"/>
      <c r="AJ134" s="25">
        <f t="shared" si="63"/>
        <v>0</v>
      </c>
      <c r="AK134" s="25">
        <f t="shared" si="99"/>
        <v>0</v>
      </c>
      <c r="AL134" s="25"/>
      <c r="AM134" s="26">
        <f t="shared" si="74"/>
        <v>10308.19394166721</v>
      </c>
      <c r="AN134" s="26">
        <f t="shared" si="100"/>
        <v>10308.193941667207</v>
      </c>
      <c r="AO134" s="25"/>
      <c r="AP134" s="25"/>
      <c r="AQ134" s="25">
        <f t="shared" si="82"/>
        <v>122</v>
      </c>
      <c r="AR134" s="25">
        <f t="shared" si="70"/>
        <v>0.99817002162701707</v>
      </c>
      <c r="AS134" s="25">
        <f t="shared" si="83"/>
        <v>0.79974537027517933</v>
      </c>
      <c r="AT134" s="25">
        <f t="shared" si="71"/>
        <v>109.22979803172036</v>
      </c>
    </row>
    <row r="135" spans="1:46" x14ac:dyDescent="0.25">
      <c r="A135" s="56"/>
      <c r="B135" s="29"/>
      <c r="C135" s="29"/>
      <c r="D135" s="29"/>
      <c r="E135" s="29"/>
      <c r="F135" s="29"/>
      <c r="G135" s="29"/>
      <c r="H135" s="29"/>
      <c r="I135" s="60">
        <f t="shared" si="76"/>
        <v>120</v>
      </c>
      <c r="J135" s="23">
        <f t="shared" si="102"/>
        <v>13124.223272212332</v>
      </c>
      <c r="K135" s="23">
        <f t="shared" si="102"/>
        <v>6569.4028712573936</v>
      </c>
      <c r="L135" s="23">
        <f t="shared" si="78"/>
        <v>10308.193941667208</v>
      </c>
      <c r="M135" s="23">
        <f t="shared" si="66"/>
        <v>-3738.7910704098149</v>
      </c>
      <c r="N135" s="23">
        <f t="shared" si="79"/>
        <v>1109458.9676862543</v>
      </c>
      <c r="O135" s="24">
        <f t="shared" si="80"/>
        <v>4573559.9015769418</v>
      </c>
      <c r="P135" s="29"/>
      <c r="Q135" s="29"/>
      <c r="R135" s="2"/>
      <c r="S135" s="2"/>
      <c r="T135" s="2"/>
      <c r="U135" s="2"/>
      <c r="V135" s="2"/>
      <c r="W135" s="2"/>
      <c r="X135" s="2"/>
      <c r="Y135" s="2"/>
      <c r="Z135" s="22">
        <f t="shared" si="81"/>
        <v>120</v>
      </c>
      <c r="AA135" s="23">
        <f t="shared" si="67"/>
        <v>1109458.9676862543</v>
      </c>
      <c r="AB135" s="23">
        <f t="shared" si="73"/>
        <v>10308.193941667208</v>
      </c>
      <c r="AC135" s="23">
        <f t="shared" si="68"/>
        <v>2049.1496885555039</v>
      </c>
      <c r="AD135" s="24">
        <f t="shared" si="98"/>
        <v>8259.0442531117042</v>
      </c>
      <c r="AE135" s="2"/>
      <c r="AF135" s="14"/>
      <c r="AG135" s="2"/>
      <c r="AJ135" s="25">
        <f t="shared" si="63"/>
        <v>0</v>
      </c>
      <c r="AK135" s="25">
        <f t="shared" si="99"/>
        <v>0</v>
      </c>
      <c r="AL135" s="25"/>
      <c r="AM135" s="26">
        <f t="shared" si="74"/>
        <v>10308.193941667208</v>
      </c>
      <c r="AN135" s="26">
        <f t="shared" si="100"/>
        <v>10308.19394166721</v>
      </c>
      <c r="AO135" s="25"/>
      <c r="AP135" s="25"/>
      <c r="AQ135" s="25">
        <f t="shared" si="82"/>
        <v>121</v>
      </c>
      <c r="AR135" s="25">
        <f t="shared" si="70"/>
        <v>0.99817002162701707</v>
      </c>
      <c r="AS135" s="25">
        <f>POWER(AR135,AQ135)</f>
        <v>0.80121157012068378</v>
      </c>
      <c r="AT135" s="25">
        <f t="shared" si="71"/>
        <v>108.43005266144522</v>
      </c>
    </row>
    <row r="136" spans="1:46" x14ac:dyDescent="0.25">
      <c r="A136" s="56"/>
      <c r="B136" s="29"/>
      <c r="C136" s="29"/>
      <c r="D136" s="29"/>
      <c r="E136" s="29"/>
      <c r="F136" s="29"/>
      <c r="G136" s="29"/>
      <c r="H136" s="29"/>
      <c r="I136" s="62">
        <f t="shared" si="76"/>
        <v>121</v>
      </c>
      <c r="J136" s="17">
        <f t="shared" si="102"/>
        <v>13124.223272212332</v>
      </c>
      <c r="K136" s="17">
        <f t="shared" si="102"/>
        <v>6569.4028712573936</v>
      </c>
      <c r="L136" s="17">
        <f t="shared" si="78"/>
        <v>10308.193941667216</v>
      </c>
      <c r="M136" s="17">
        <f t="shared" si="66"/>
        <v>-3738.7910704098222</v>
      </c>
      <c r="N136" s="17">
        <f t="shared" si="79"/>
        <v>1101184.7818520118</v>
      </c>
      <c r="O136" s="18">
        <f>O135*(1+$K$7)</f>
        <v>4642163.3001005957</v>
      </c>
      <c r="P136" s="29"/>
      <c r="Q136" s="29"/>
      <c r="R136" s="2"/>
      <c r="S136" s="2"/>
      <c r="T136" s="2"/>
      <c r="U136" s="2"/>
      <c r="V136" s="2"/>
      <c r="W136" s="2"/>
      <c r="X136" s="2"/>
      <c r="Y136" s="2"/>
      <c r="Z136" s="16">
        <f t="shared" si="81"/>
        <v>121</v>
      </c>
      <c r="AA136" s="17">
        <f t="shared" si="67"/>
        <v>1101184.7818520118</v>
      </c>
      <c r="AB136" s="17">
        <f t="shared" si="73"/>
        <v>10308.193941667216</v>
      </c>
      <c r="AC136" s="17">
        <f t="shared" si="68"/>
        <v>2034.0081074247996</v>
      </c>
      <c r="AD136" s="18">
        <f t="shared" si="98"/>
        <v>8274.1858342424166</v>
      </c>
      <c r="AE136" s="2"/>
      <c r="AF136" s="12"/>
      <c r="AG136" s="2"/>
      <c r="AJ136" s="25">
        <f t="shared" si="63"/>
        <v>0</v>
      </c>
      <c r="AK136" s="25">
        <f t="shared" si="99"/>
        <v>0</v>
      </c>
      <c r="AL136" s="25"/>
      <c r="AM136" s="26">
        <f t="shared" si="74"/>
        <v>10308.193941667216</v>
      </c>
      <c r="AN136" s="26">
        <f t="shared" si="100"/>
        <v>10308.193941667208</v>
      </c>
      <c r="AO136" s="25"/>
      <c r="AP136" s="25"/>
      <c r="AQ136" s="25">
        <f t="shared" si="82"/>
        <v>120</v>
      </c>
      <c r="AR136" s="25">
        <f t="shared" si="70"/>
        <v>0.99817002162701707</v>
      </c>
      <c r="AS136" s="25">
        <f t="shared" si="83"/>
        <v>0.80268045799923848</v>
      </c>
      <c r="AT136" s="25">
        <f t="shared" si="71"/>
        <v>107.62884109132446</v>
      </c>
    </row>
    <row r="137" spans="1:46" x14ac:dyDescent="0.25">
      <c r="A137" s="56"/>
      <c r="B137" s="29"/>
      <c r="C137" s="29"/>
      <c r="D137" s="29"/>
      <c r="E137" s="29"/>
      <c r="F137" s="29"/>
      <c r="G137" s="29"/>
      <c r="H137" s="29"/>
      <c r="I137" s="59">
        <f t="shared" si="76"/>
        <v>122</v>
      </c>
      <c r="J137" s="20">
        <f t="shared" si="102"/>
        <v>13124.223272212332</v>
      </c>
      <c r="K137" s="20">
        <f t="shared" si="102"/>
        <v>6569.4028712573936</v>
      </c>
      <c r="L137" s="20">
        <f t="shared" si="78"/>
        <v>10308.193941667214</v>
      </c>
      <c r="M137" s="20">
        <f t="shared" si="66"/>
        <v>-3738.7910704098203</v>
      </c>
      <c r="N137" s="20">
        <f t="shared" si="79"/>
        <v>1092895.4266770734</v>
      </c>
      <c r="O137" s="21">
        <f t="shared" si="80"/>
        <v>4642163.3001005957</v>
      </c>
      <c r="P137" s="29"/>
      <c r="Q137" s="29"/>
      <c r="R137" s="2"/>
      <c r="S137" s="2"/>
      <c r="T137" s="2"/>
      <c r="U137" s="2"/>
      <c r="V137" s="2"/>
      <c r="W137" s="2"/>
      <c r="X137" s="2"/>
      <c r="Y137" s="2"/>
      <c r="Z137" s="19">
        <f t="shared" si="81"/>
        <v>122</v>
      </c>
      <c r="AA137" s="20">
        <f t="shared" si="67"/>
        <v>1092895.4266770734</v>
      </c>
      <c r="AB137" s="20">
        <f t="shared" si="73"/>
        <v>10308.193941667214</v>
      </c>
      <c r="AC137" s="20">
        <f t="shared" si="68"/>
        <v>2018.8387667286884</v>
      </c>
      <c r="AD137" s="21">
        <f t="shared" si="98"/>
        <v>8289.355174938526</v>
      </c>
      <c r="AE137" s="2"/>
      <c r="AF137" s="13"/>
      <c r="AG137" s="2"/>
      <c r="AJ137" s="25">
        <f t="shared" si="63"/>
        <v>0</v>
      </c>
      <c r="AK137" s="25">
        <f t="shared" si="99"/>
        <v>0</v>
      </c>
      <c r="AL137" s="25"/>
      <c r="AM137" s="26">
        <f t="shared" si="74"/>
        <v>10308.193941667214</v>
      </c>
      <c r="AN137" s="26">
        <f t="shared" si="100"/>
        <v>10308.193941667216</v>
      </c>
      <c r="AO137" s="25"/>
      <c r="AP137" s="25"/>
      <c r="AQ137" s="25">
        <f t="shared" si="82"/>
        <v>119</v>
      </c>
      <c r="AR137" s="25">
        <f t="shared" si="70"/>
        <v>0.99817002162701707</v>
      </c>
      <c r="AS137" s="25">
        <f t="shared" si="83"/>
        <v>0.80415203883890374</v>
      </c>
      <c r="AT137" s="25">
        <f t="shared" si="71"/>
        <v>106.82616063332523</v>
      </c>
    </row>
    <row r="138" spans="1:46" x14ac:dyDescent="0.25">
      <c r="A138" s="56"/>
      <c r="B138" s="29"/>
      <c r="C138" s="29"/>
      <c r="D138" s="29"/>
      <c r="E138" s="29"/>
      <c r="F138" s="29"/>
      <c r="G138" s="29"/>
      <c r="H138" s="29"/>
      <c r="I138" s="59">
        <f t="shared" si="76"/>
        <v>123</v>
      </c>
      <c r="J138" s="20">
        <f t="shared" si="102"/>
        <v>13124.223272212332</v>
      </c>
      <c r="K138" s="20">
        <f t="shared" si="102"/>
        <v>6569.4028712573936</v>
      </c>
      <c r="L138" s="20">
        <f t="shared" si="78"/>
        <v>10308.193941667214</v>
      </c>
      <c r="M138" s="20">
        <f t="shared" si="66"/>
        <v>-3738.7910704098203</v>
      </c>
      <c r="N138" s="20">
        <f t="shared" si="79"/>
        <v>1084590.8743509809</v>
      </c>
      <c r="O138" s="21">
        <f t="shared" si="80"/>
        <v>4642163.3001005957</v>
      </c>
      <c r="P138" s="29"/>
      <c r="Q138" s="29"/>
      <c r="R138" s="2"/>
      <c r="S138" s="2"/>
      <c r="T138" s="2"/>
      <c r="U138" s="2"/>
      <c r="V138" s="2"/>
      <c r="W138" s="2"/>
      <c r="X138" s="2"/>
      <c r="Y138" s="2"/>
      <c r="Z138" s="19">
        <f t="shared" si="81"/>
        <v>123</v>
      </c>
      <c r="AA138" s="20">
        <f t="shared" si="67"/>
        <v>1084590.8743509809</v>
      </c>
      <c r="AB138" s="20">
        <f t="shared" si="73"/>
        <v>10308.193941667214</v>
      </c>
      <c r="AC138" s="20">
        <f t="shared" si="68"/>
        <v>2003.6416155746344</v>
      </c>
      <c r="AD138" s="21">
        <f t="shared" si="98"/>
        <v>8304.5523260925802</v>
      </c>
      <c r="AE138" s="2"/>
      <c r="AF138" s="13"/>
      <c r="AG138" s="2"/>
      <c r="AJ138" s="25">
        <f t="shared" si="63"/>
        <v>0</v>
      </c>
      <c r="AK138" s="25">
        <f t="shared" si="99"/>
        <v>0</v>
      </c>
      <c r="AL138" s="25"/>
      <c r="AM138" s="26">
        <f t="shared" si="74"/>
        <v>10308.193941667214</v>
      </c>
      <c r="AN138" s="26">
        <f t="shared" si="100"/>
        <v>10308.193941667214</v>
      </c>
      <c r="AO138" s="25"/>
      <c r="AP138" s="25"/>
      <c r="AQ138" s="25">
        <f t="shared" si="82"/>
        <v>118</v>
      </c>
      <c r="AR138" s="25">
        <f t="shared" si="70"/>
        <v>0.99817002162701707</v>
      </c>
      <c r="AS138" s="25">
        <f t="shared" si="83"/>
        <v>0.80562631757677505</v>
      </c>
      <c r="AT138" s="25">
        <f t="shared" si="71"/>
        <v>106.02200859448634</v>
      </c>
    </row>
    <row r="139" spans="1:46" x14ac:dyDescent="0.25">
      <c r="A139" s="56"/>
      <c r="B139" s="29"/>
      <c r="C139" s="29"/>
      <c r="D139" s="29"/>
      <c r="E139" s="29"/>
      <c r="F139" s="29"/>
      <c r="G139" s="29"/>
      <c r="H139" s="29"/>
      <c r="I139" s="59">
        <f t="shared" si="76"/>
        <v>124</v>
      </c>
      <c r="J139" s="20">
        <f t="shared" si="102"/>
        <v>13124.223272212332</v>
      </c>
      <c r="K139" s="20">
        <f t="shared" si="102"/>
        <v>6569.4028712573936</v>
      </c>
      <c r="L139" s="20">
        <f t="shared" si="78"/>
        <v>10308.193941667216</v>
      </c>
      <c r="M139" s="20">
        <f t="shared" si="66"/>
        <v>-3738.7910704098222</v>
      </c>
      <c r="N139" s="20">
        <f t="shared" si="79"/>
        <v>1076271.0970122905</v>
      </c>
      <c r="O139" s="21">
        <f t="shared" si="80"/>
        <v>4642163.3001005957</v>
      </c>
      <c r="P139" s="29"/>
      <c r="Q139" s="29"/>
      <c r="R139" s="2"/>
      <c r="S139" s="2"/>
      <c r="T139" s="2"/>
      <c r="U139" s="2"/>
      <c r="V139" s="2"/>
      <c r="W139" s="2"/>
      <c r="X139" s="2"/>
      <c r="Y139" s="2"/>
      <c r="Z139" s="19">
        <f t="shared" si="81"/>
        <v>124</v>
      </c>
      <c r="AA139" s="20">
        <f t="shared" si="67"/>
        <v>1076271.0970122905</v>
      </c>
      <c r="AB139" s="20">
        <f t="shared" si="73"/>
        <v>10308.193941667216</v>
      </c>
      <c r="AC139" s="20">
        <f t="shared" si="68"/>
        <v>1988.4166029767982</v>
      </c>
      <c r="AD139" s="21">
        <f t="shared" si="98"/>
        <v>8319.7773386904173</v>
      </c>
      <c r="AE139" s="2"/>
      <c r="AF139" s="13"/>
      <c r="AG139" s="2"/>
      <c r="AJ139" s="25">
        <f t="shared" si="63"/>
        <v>0</v>
      </c>
      <c r="AK139" s="25">
        <f t="shared" si="99"/>
        <v>0</v>
      </c>
      <c r="AL139" s="25"/>
      <c r="AM139" s="26">
        <f t="shared" si="74"/>
        <v>10308.193941667216</v>
      </c>
      <c r="AN139" s="26">
        <f t="shared" si="100"/>
        <v>10308.193941667214</v>
      </c>
      <c r="AO139" s="25"/>
      <c r="AP139" s="25"/>
      <c r="AQ139" s="25">
        <f t="shared" si="82"/>
        <v>117</v>
      </c>
      <c r="AR139" s="25">
        <f t="shared" si="70"/>
        <v>0.99817002162701707</v>
      </c>
      <c r="AS139" s="25">
        <f t="shared" si="83"/>
        <v>0.80710329915899914</v>
      </c>
      <c r="AT139" s="25">
        <f t="shared" si="71"/>
        <v>105.21638227690956</v>
      </c>
    </row>
    <row r="140" spans="1:46" x14ac:dyDescent="0.25">
      <c r="A140" s="56"/>
      <c r="B140" s="29"/>
      <c r="C140" s="29"/>
      <c r="D140" s="29"/>
      <c r="E140" s="29"/>
      <c r="F140" s="29"/>
      <c r="G140" s="29"/>
      <c r="H140" s="29"/>
      <c r="I140" s="59">
        <f t="shared" si="76"/>
        <v>125</v>
      </c>
      <c r="J140" s="20">
        <f t="shared" si="102"/>
        <v>13124.223272212332</v>
      </c>
      <c r="K140" s="20">
        <f t="shared" si="102"/>
        <v>6569.4028712573936</v>
      </c>
      <c r="L140" s="20">
        <f t="shared" si="78"/>
        <v>10308.193941667225</v>
      </c>
      <c r="M140" s="20">
        <f t="shared" si="66"/>
        <v>-3738.7910704098313</v>
      </c>
      <c r="N140" s="20">
        <f t="shared" si="79"/>
        <v>1067936.0667484791</v>
      </c>
      <c r="O140" s="21">
        <f t="shared" si="80"/>
        <v>4642163.3001005957</v>
      </c>
      <c r="P140" s="29"/>
      <c r="Q140" s="29"/>
      <c r="R140" s="2"/>
      <c r="S140" s="2"/>
      <c r="T140" s="2"/>
      <c r="U140" s="2"/>
      <c r="V140" s="2"/>
      <c r="W140" s="2"/>
      <c r="X140" s="2"/>
      <c r="Y140" s="2"/>
      <c r="Z140" s="19">
        <f t="shared" si="81"/>
        <v>125</v>
      </c>
      <c r="AA140" s="20">
        <f t="shared" si="67"/>
        <v>1067936.0667484791</v>
      </c>
      <c r="AB140" s="20">
        <f t="shared" si="73"/>
        <v>10308.193941667225</v>
      </c>
      <c r="AC140" s="20">
        <f t="shared" si="68"/>
        <v>1973.1636778558659</v>
      </c>
      <c r="AD140" s="21">
        <f t="shared" si="98"/>
        <v>8335.030263811359</v>
      </c>
      <c r="AE140" s="2"/>
      <c r="AF140" s="13"/>
      <c r="AG140" s="2"/>
      <c r="AJ140" s="25">
        <f t="shared" si="63"/>
        <v>0</v>
      </c>
      <c r="AK140" s="25">
        <f t="shared" si="99"/>
        <v>0</v>
      </c>
      <c r="AL140" s="25"/>
      <c r="AM140" s="26">
        <f t="shared" si="74"/>
        <v>10308.193941667225</v>
      </c>
      <c r="AN140" s="26">
        <f t="shared" si="100"/>
        <v>10308.193941667216</v>
      </c>
      <c r="AO140" s="25"/>
      <c r="AP140" s="25"/>
      <c r="AQ140" s="25">
        <f t="shared" si="82"/>
        <v>116</v>
      </c>
      <c r="AR140" s="25">
        <f t="shared" si="70"/>
        <v>0.99817002162701707</v>
      </c>
      <c r="AS140" s="25">
        <f t="shared" si="83"/>
        <v>0.8085829885407908</v>
      </c>
      <c r="AT140" s="25">
        <f t="shared" si="71"/>
        <v>104.40927897775047</v>
      </c>
    </row>
    <row r="141" spans="1:46" x14ac:dyDescent="0.25">
      <c r="A141" s="56"/>
      <c r="B141" s="29"/>
      <c r="C141" s="29"/>
      <c r="D141" s="29"/>
      <c r="E141" s="29"/>
      <c r="F141" s="29"/>
      <c r="G141" s="29"/>
      <c r="H141" s="29"/>
      <c r="I141" s="59">
        <f t="shared" si="76"/>
        <v>126</v>
      </c>
      <c r="J141" s="20">
        <f t="shared" si="102"/>
        <v>13124.223272212332</v>
      </c>
      <c r="K141" s="20">
        <f t="shared" si="102"/>
        <v>6569.4028712573936</v>
      </c>
      <c r="L141" s="20">
        <f t="shared" si="78"/>
        <v>10308.193941667223</v>
      </c>
      <c r="M141" s="20">
        <f t="shared" si="66"/>
        <v>-3738.7910704098294</v>
      </c>
      <c r="N141" s="20">
        <f t="shared" si="79"/>
        <v>1059585.7555958508</v>
      </c>
      <c r="O141" s="21">
        <f t="shared" si="80"/>
        <v>4642163.3001005957</v>
      </c>
      <c r="P141" s="29"/>
      <c r="Q141" s="29"/>
      <c r="R141" s="2"/>
      <c r="S141" s="2"/>
      <c r="T141" s="2"/>
      <c r="U141" s="2"/>
      <c r="V141" s="2"/>
      <c r="W141" s="2"/>
      <c r="X141" s="2"/>
      <c r="Y141" s="2"/>
      <c r="Z141" s="19">
        <f t="shared" si="81"/>
        <v>126</v>
      </c>
      <c r="AA141" s="20">
        <f t="shared" si="67"/>
        <v>1059585.7555958508</v>
      </c>
      <c r="AB141" s="20">
        <f t="shared" si="73"/>
        <v>10308.193941667223</v>
      </c>
      <c r="AC141" s="20">
        <f t="shared" si="68"/>
        <v>1957.8827890388784</v>
      </c>
      <c r="AD141" s="21">
        <f t="shared" si="98"/>
        <v>8350.3111526283446</v>
      </c>
      <c r="AE141" s="2"/>
      <c r="AF141" s="13"/>
      <c r="AG141" s="2"/>
      <c r="AJ141" s="25">
        <f t="shared" si="63"/>
        <v>0</v>
      </c>
      <c r="AK141" s="25">
        <f t="shared" si="99"/>
        <v>0</v>
      </c>
      <c r="AL141" s="25"/>
      <c r="AM141" s="26">
        <f t="shared" si="74"/>
        <v>10308.193941667223</v>
      </c>
      <c r="AN141" s="26">
        <f t="shared" si="100"/>
        <v>10308.193941667225</v>
      </c>
      <c r="AO141" s="25"/>
      <c r="AP141" s="25"/>
      <c r="AQ141" s="25">
        <f t="shared" si="82"/>
        <v>115</v>
      </c>
      <c r="AR141" s="25">
        <f t="shared" si="70"/>
        <v>0.99817002162701707</v>
      </c>
      <c r="AS141" s="25">
        <f t="shared" si="83"/>
        <v>0.81006539068644889</v>
      </c>
      <c r="AT141" s="25">
        <f t="shared" si="71"/>
        <v>103.6006959892097</v>
      </c>
    </row>
    <row r="142" spans="1:46" x14ac:dyDescent="0.25">
      <c r="A142" s="56"/>
      <c r="B142" s="29"/>
      <c r="C142" s="29"/>
      <c r="D142" s="29"/>
      <c r="E142" s="29"/>
      <c r="F142" s="29"/>
      <c r="G142" s="29"/>
      <c r="H142" s="29"/>
      <c r="I142" s="59">
        <f t="shared" si="76"/>
        <v>127</v>
      </c>
      <c r="J142" s="20">
        <f>J141*(1+$K$4)</f>
        <v>13255.465504934455</v>
      </c>
      <c r="K142" s="20">
        <f t="shared" ref="K142" si="107">J142-($O$4+$O$7+$O$9)*POWER((1+$K$4),(I141-6)/12)</f>
        <v>6635.0968999699671</v>
      </c>
      <c r="L142" s="20">
        <f t="shared" si="78"/>
        <v>10308.193941667225</v>
      </c>
      <c r="M142" s="20">
        <f t="shared" si="66"/>
        <v>-3673.0970416972577</v>
      </c>
      <c r="N142" s="20">
        <f t="shared" si="79"/>
        <v>1051220.1355394425</v>
      </c>
      <c r="O142" s="21">
        <f t="shared" si="80"/>
        <v>4642163.3001005957</v>
      </c>
      <c r="P142" s="29"/>
      <c r="Q142" s="29"/>
      <c r="R142" s="2"/>
      <c r="S142" s="2"/>
      <c r="T142" s="2"/>
      <c r="U142" s="2"/>
      <c r="V142" s="2"/>
      <c r="W142" s="2"/>
      <c r="X142" s="2"/>
      <c r="Y142" s="2"/>
      <c r="Z142" s="19">
        <f t="shared" si="81"/>
        <v>127</v>
      </c>
      <c r="AA142" s="20">
        <f t="shared" si="67"/>
        <v>1051220.1355394425</v>
      </c>
      <c r="AB142" s="20">
        <f t="shared" si="73"/>
        <v>10308.193941667225</v>
      </c>
      <c r="AC142" s="20">
        <f t="shared" si="68"/>
        <v>1942.5738852590596</v>
      </c>
      <c r="AD142" s="21">
        <f t="shared" si="98"/>
        <v>8365.6200564081646</v>
      </c>
      <c r="AE142" s="2"/>
      <c r="AF142" s="13"/>
      <c r="AG142" s="2"/>
      <c r="AJ142" s="25">
        <f t="shared" si="63"/>
        <v>0</v>
      </c>
      <c r="AK142" s="25">
        <f t="shared" si="99"/>
        <v>0</v>
      </c>
      <c r="AL142" s="25"/>
      <c r="AM142" s="26">
        <f t="shared" si="74"/>
        <v>10308.193941667225</v>
      </c>
      <c r="AN142" s="26">
        <f t="shared" si="100"/>
        <v>10308.193941667223</v>
      </c>
      <c r="AO142" s="25"/>
      <c r="AP142" s="25"/>
      <c r="AQ142" s="25">
        <f t="shared" si="82"/>
        <v>114</v>
      </c>
      <c r="AR142" s="25">
        <f t="shared" si="70"/>
        <v>0.99817002162701707</v>
      </c>
      <c r="AS142" s="25">
        <f t="shared" si="83"/>
        <v>0.81155051056937411</v>
      </c>
      <c r="AT142" s="25">
        <f t="shared" si="71"/>
        <v>102.79063059852322</v>
      </c>
    </row>
    <row r="143" spans="1:46" x14ac:dyDescent="0.25">
      <c r="A143" s="56"/>
      <c r="B143" s="29"/>
      <c r="C143" s="29"/>
      <c r="D143" s="29"/>
      <c r="E143" s="29"/>
      <c r="F143" s="29"/>
      <c r="G143" s="29"/>
      <c r="H143" s="29"/>
      <c r="I143" s="59">
        <f t="shared" si="76"/>
        <v>128</v>
      </c>
      <c r="J143" s="20">
        <f t="shared" si="102"/>
        <v>13255.465504934455</v>
      </c>
      <c r="K143" s="20">
        <f t="shared" si="102"/>
        <v>6635.0968999699671</v>
      </c>
      <c r="L143" s="20">
        <f t="shared" si="78"/>
        <v>10308.193941667225</v>
      </c>
      <c r="M143" s="20">
        <f t="shared" si="66"/>
        <v>-3673.0970416972577</v>
      </c>
      <c r="N143" s="20">
        <f t="shared" si="79"/>
        <v>1042839.1785129311</v>
      </c>
      <c r="O143" s="21">
        <f t="shared" si="80"/>
        <v>4642163.3001005957</v>
      </c>
      <c r="P143" s="29"/>
      <c r="Q143" s="29"/>
      <c r="R143" s="2"/>
      <c r="S143" s="2"/>
      <c r="T143" s="2"/>
      <c r="U143" s="2"/>
      <c r="V143" s="2"/>
      <c r="W143" s="2"/>
      <c r="X143" s="2"/>
      <c r="Y143" s="2"/>
      <c r="Z143" s="19">
        <f t="shared" si="81"/>
        <v>128</v>
      </c>
      <c r="AA143" s="20">
        <f t="shared" si="67"/>
        <v>1042839.1785129311</v>
      </c>
      <c r="AB143" s="20">
        <f t="shared" si="73"/>
        <v>10308.193941667225</v>
      </c>
      <c r="AC143" s="20">
        <f t="shared" si="68"/>
        <v>1927.2369151556445</v>
      </c>
      <c r="AD143" s="21">
        <f t="shared" si="98"/>
        <v>8380.9570265115799</v>
      </c>
      <c r="AE143" s="2"/>
      <c r="AF143" s="13"/>
      <c r="AG143" s="2"/>
      <c r="AJ143" s="25">
        <f t="shared" ref="AJ143:AJ206" si="108">IF(AF143="",0,MIN(AF143,AA142))</f>
        <v>0</v>
      </c>
      <c r="AK143" s="25">
        <f t="shared" si="99"/>
        <v>0</v>
      </c>
      <c r="AL143" s="25"/>
      <c r="AM143" s="26">
        <f t="shared" si="74"/>
        <v>10308.193941667225</v>
      </c>
      <c r="AN143" s="26">
        <f t="shared" si="100"/>
        <v>10308.193941667225</v>
      </c>
      <c r="AO143" s="25"/>
      <c r="AP143" s="25"/>
      <c r="AQ143" s="25">
        <f t="shared" si="82"/>
        <v>113</v>
      </c>
      <c r="AR143" s="25">
        <f t="shared" si="70"/>
        <v>0.99817002162701707</v>
      </c>
      <c r="AS143" s="25">
        <f t="shared" si="83"/>
        <v>0.81303835317208462</v>
      </c>
      <c r="AT143" s="25">
        <f t="shared" si="71"/>
        <v>101.97908008795385</v>
      </c>
    </row>
    <row r="144" spans="1:46" x14ac:dyDescent="0.25">
      <c r="A144" s="56"/>
      <c r="B144" s="29"/>
      <c r="C144" s="29"/>
      <c r="D144" s="29"/>
      <c r="E144" s="29"/>
      <c r="F144" s="29"/>
      <c r="G144" s="29"/>
      <c r="H144" s="29"/>
      <c r="I144" s="59">
        <f t="shared" si="76"/>
        <v>129</v>
      </c>
      <c r="J144" s="20">
        <f t="shared" si="102"/>
        <v>13255.465504934455</v>
      </c>
      <c r="K144" s="20">
        <f t="shared" si="102"/>
        <v>6635.0968999699671</v>
      </c>
      <c r="L144" s="20">
        <f t="shared" si="78"/>
        <v>10308.193941667229</v>
      </c>
      <c r="M144" s="20">
        <f t="shared" ref="M144:M207" si="109">K144-L144</f>
        <v>-3673.0970416972614</v>
      </c>
      <c r="N144" s="20">
        <f t="shared" si="79"/>
        <v>1034442.8563985376</v>
      </c>
      <c r="O144" s="21">
        <f t="shared" si="80"/>
        <v>4642163.3001005957</v>
      </c>
      <c r="P144" s="29"/>
      <c r="Q144" s="29"/>
      <c r="R144" s="2"/>
      <c r="S144" s="2"/>
      <c r="T144" s="2"/>
      <c r="U144" s="2"/>
      <c r="V144" s="2"/>
      <c r="W144" s="2"/>
      <c r="X144" s="2"/>
      <c r="Y144" s="2"/>
      <c r="Z144" s="19">
        <f t="shared" si="81"/>
        <v>129</v>
      </c>
      <c r="AA144" s="20">
        <f t="shared" ref="AA144:AA207" si="110">MAX(AA143*(1+$V$7)-AB144-AJ144,0)</f>
        <v>1034442.8563985376</v>
      </c>
      <c r="AB144" s="20">
        <f t="shared" si="73"/>
        <v>10308.193941667229</v>
      </c>
      <c r="AC144" s="20">
        <f t="shared" ref="AC144:AC207" si="111">AA143*$V$7</f>
        <v>1911.8718272737069</v>
      </c>
      <c r="AD144" s="21">
        <f t="shared" si="98"/>
        <v>8396.3221143935225</v>
      </c>
      <c r="AE144" s="2"/>
      <c r="AF144" s="13"/>
      <c r="AG144" s="2"/>
      <c r="AJ144" s="25">
        <f t="shared" si="108"/>
        <v>0</v>
      </c>
      <c r="AK144" s="25">
        <f t="shared" si="99"/>
        <v>0</v>
      </c>
      <c r="AL144" s="25"/>
      <c r="AM144" s="26">
        <f t="shared" si="74"/>
        <v>10308.193941667229</v>
      </c>
      <c r="AN144" s="26">
        <f t="shared" si="100"/>
        <v>10308.193941667225</v>
      </c>
      <c r="AO144" s="25"/>
      <c r="AP144" s="25"/>
      <c r="AQ144" s="25">
        <f t="shared" si="82"/>
        <v>112</v>
      </c>
      <c r="AR144" s="25">
        <f t="shared" ref="AR144:AR207" si="112">1/(1+$V$7)</f>
        <v>0.99817002162701707</v>
      </c>
      <c r="AS144" s="25">
        <f t="shared" si="83"/>
        <v>0.81452892348623351</v>
      </c>
      <c r="AT144" s="25">
        <f t="shared" ref="AT144:AT207" si="113">(1-AS144)/$V$7</f>
        <v>101.16604173478173</v>
      </c>
    </row>
    <row r="145" spans="1:46" x14ac:dyDescent="0.25">
      <c r="A145" s="56"/>
      <c r="B145" s="29"/>
      <c r="C145" s="29"/>
      <c r="D145" s="29"/>
      <c r="E145" s="29"/>
      <c r="F145" s="29"/>
      <c r="G145" s="29"/>
      <c r="H145" s="29"/>
      <c r="I145" s="59">
        <f t="shared" si="76"/>
        <v>130</v>
      </c>
      <c r="J145" s="20">
        <f t="shared" si="102"/>
        <v>13255.465504934455</v>
      </c>
      <c r="K145" s="20">
        <f t="shared" si="102"/>
        <v>6635.0968999699671</v>
      </c>
      <c r="L145" s="20">
        <f t="shared" si="78"/>
        <v>10308.193941667223</v>
      </c>
      <c r="M145" s="20">
        <f t="shared" si="109"/>
        <v>-3673.0970416972559</v>
      </c>
      <c r="N145" s="20">
        <f t="shared" si="79"/>
        <v>1026031.1410269345</v>
      </c>
      <c r="O145" s="21">
        <f t="shared" si="80"/>
        <v>4642163.3001005957</v>
      </c>
      <c r="P145" s="29"/>
      <c r="Q145" s="29"/>
      <c r="R145" s="2"/>
      <c r="S145" s="2"/>
      <c r="T145" s="2"/>
      <c r="U145" s="2"/>
      <c r="V145" s="2"/>
      <c r="W145" s="2"/>
      <c r="X145" s="2"/>
      <c r="Y145" s="2"/>
      <c r="Z145" s="19">
        <f t="shared" si="81"/>
        <v>130</v>
      </c>
      <c r="AA145" s="20">
        <f t="shared" si="110"/>
        <v>1026031.1410269345</v>
      </c>
      <c r="AB145" s="20">
        <f t="shared" ref="AB145:AB208" si="114">IF($AL$9=2,AM145,AN145)</f>
        <v>10308.193941667223</v>
      </c>
      <c r="AC145" s="20">
        <f t="shared" si="111"/>
        <v>1896.4785700639857</v>
      </c>
      <c r="AD145" s="21">
        <f t="shared" si="98"/>
        <v>8411.7153716032371</v>
      </c>
      <c r="AE145" s="2"/>
      <c r="AF145" s="13"/>
      <c r="AG145" s="2"/>
      <c r="AJ145" s="25">
        <f t="shared" si="108"/>
        <v>0</v>
      </c>
      <c r="AK145" s="25">
        <f t="shared" si="99"/>
        <v>0</v>
      </c>
      <c r="AL145" s="25"/>
      <c r="AM145" s="26">
        <f t="shared" ref="AM145:AM208" si="115">IF($AT145&gt;0,IF((AA144-AJ145)&gt;AA144/$AT145,AA144/$AT145,IF(AND((AA144-AJ145)&lt;AA144/$AT145,(AA144-AJ145)&gt;0),(AA144-AJ145)+AC145,0)),0)</f>
        <v>10308.193941667223</v>
      </c>
      <c r="AN145" s="26">
        <f t="shared" si="100"/>
        <v>10308.193941667229</v>
      </c>
      <c r="AO145" s="25"/>
      <c r="AP145" s="25"/>
      <c r="AQ145" s="25">
        <f t="shared" si="82"/>
        <v>111</v>
      </c>
      <c r="AR145" s="25">
        <f t="shared" si="112"/>
        <v>0.99817002162701707</v>
      </c>
      <c r="AS145" s="25">
        <f t="shared" si="83"/>
        <v>0.81602222651262479</v>
      </c>
      <c r="AT145" s="25">
        <f t="shared" si="113"/>
        <v>100.35151281129556</v>
      </c>
    </row>
    <row r="146" spans="1:46" x14ac:dyDescent="0.25">
      <c r="A146" s="56"/>
      <c r="B146" s="29"/>
      <c r="C146" s="29"/>
      <c r="D146" s="29"/>
      <c r="E146" s="29"/>
      <c r="F146" s="29"/>
      <c r="G146" s="29"/>
      <c r="H146" s="29"/>
      <c r="I146" s="59">
        <f t="shared" ref="I146:I209" si="116">I145+1</f>
        <v>131</v>
      </c>
      <c r="J146" s="20">
        <f t="shared" si="102"/>
        <v>13255.465504934455</v>
      </c>
      <c r="K146" s="20">
        <f t="shared" si="102"/>
        <v>6635.0968999699671</v>
      </c>
      <c r="L146" s="20">
        <f t="shared" ref="L146:L209" si="117">$AB146</f>
        <v>10308.193941667227</v>
      </c>
      <c r="M146" s="20">
        <f t="shared" si="109"/>
        <v>-3673.0970416972596</v>
      </c>
      <c r="N146" s="20">
        <f t="shared" ref="N146:N209" si="118">$AA146</f>
        <v>1017604.00417715</v>
      </c>
      <c r="O146" s="21">
        <f t="shared" ref="O146:O209" si="119">O145</f>
        <v>4642163.3001005957</v>
      </c>
      <c r="P146" s="29"/>
      <c r="Q146" s="29"/>
      <c r="R146" s="2"/>
      <c r="S146" s="2"/>
      <c r="T146" s="2"/>
      <c r="U146" s="2"/>
      <c r="V146" s="2"/>
      <c r="W146" s="2"/>
      <c r="X146" s="2"/>
      <c r="Y146" s="2"/>
      <c r="Z146" s="19">
        <f t="shared" ref="Z146:Z209" si="120">Z145+1</f>
        <v>131</v>
      </c>
      <c r="AA146" s="20">
        <f t="shared" si="110"/>
        <v>1017604.00417715</v>
      </c>
      <c r="AB146" s="20">
        <f t="shared" si="114"/>
        <v>10308.193941667227</v>
      </c>
      <c r="AC146" s="20">
        <f t="shared" si="111"/>
        <v>1881.0570918827132</v>
      </c>
      <c r="AD146" s="21">
        <f t="shared" si="98"/>
        <v>8427.1368497845142</v>
      </c>
      <c r="AE146" s="2"/>
      <c r="AF146" s="13"/>
      <c r="AG146" s="2"/>
      <c r="AJ146" s="25">
        <f t="shared" si="108"/>
        <v>0</v>
      </c>
      <c r="AK146" s="25">
        <f t="shared" si="99"/>
        <v>0</v>
      </c>
      <c r="AL146" s="25"/>
      <c r="AM146" s="26">
        <f t="shared" si="115"/>
        <v>10308.193941667227</v>
      </c>
      <c r="AN146" s="26">
        <f t="shared" si="100"/>
        <v>10308.193941667223</v>
      </c>
      <c r="AO146" s="25"/>
      <c r="AP146" s="25"/>
      <c r="AQ146" s="25">
        <f t="shared" ref="AQ146:AQ209" si="121">MAX(AQ145-1,0)</f>
        <v>110</v>
      </c>
      <c r="AR146" s="25">
        <f t="shared" si="112"/>
        <v>0.99817002162701707</v>
      </c>
      <c r="AS146" s="25">
        <f t="shared" ref="AS146:AS209" si="122">POWER(AR146,AQ146)</f>
        <v>0.81751826726123134</v>
      </c>
      <c r="AT146" s="25">
        <f t="shared" si="113"/>
        <v>99.535490584782906</v>
      </c>
    </row>
    <row r="147" spans="1:46" x14ac:dyDescent="0.25">
      <c r="A147" s="56"/>
      <c r="B147" s="29"/>
      <c r="C147" s="29"/>
      <c r="D147" s="29"/>
      <c r="E147" s="29"/>
      <c r="F147" s="29"/>
      <c r="G147" s="29"/>
      <c r="H147" s="29"/>
      <c r="I147" s="60">
        <f t="shared" si="116"/>
        <v>132</v>
      </c>
      <c r="J147" s="23">
        <f t="shared" si="102"/>
        <v>13255.465504934455</v>
      </c>
      <c r="K147" s="23">
        <f t="shared" si="102"/>
        <v>6635.0968999699671</v>
      </c>
      <c r="L147" s="23">
        <f t="shared" si="117"/>
        <v>10308.193941667232</v>
      </c>
      <c r="M147" s="23">
        <f t="shared" si="109"/>
        <v>-3673.097041697265</v>
      </c>
      <c r="N147" s="23">
        <f t="shared" si="118"/>
        <v>1009161.4175764743</v>
      </c>
      <c r="O147" s="24">
        <f t="shared" si="119"/>
        <v>4642163.3001005957</v>
      </c>
      <c r="P147" s="29"/>
      <c r="Q147" s="29"/>
      <c r="R147" s="2"/>
      <c r="S147" s="2"/>
      <c r="T147" s="2"/>
      <c r="U147" s="2"/>
      <c r="V147" s="2"/>
      <c r="W147" s="2"/>
      <c r="X147" s="2"/>
      <c r="Y147" s="2"/>
      <c r="Z147" s="22">
        <f t="shared" si="120"/>
        <v>132</v>
      </c>
      <c r="AA147" s="23">
        <f t="shared" si="110"/>
        <v>1009161.4175764743</v>
      </c>
      <c r="AB147" s="23">
        <f t="shared" si="114"/>
        <v>10308.193941667232</v>
      </c>
      <c r="AC147" s="23">
        <f t="shared" si="111"/>
        <v>1865.6073409914416</v>
      </c>
      <c r="AD147" s="24">
        <f t="shared" si="98"/>
        <v>8442.5866006757897</v>
      </c>
      <c r="AE147" s="2"/>
      <c r="AF147" s="14"/>
      <c r="AG147" s="2"/>
      <c r="AJ147" s="25">
        <f t="shared" si="108"/>
        <v>0</v>
      </c>
      <c r="AK147" s="25">
        <f t="shared" si="99"/>
        <v>0</v>
      </c>
      <c r="AL147" s="25"/>
      <c r="AM147" s="26">
        <f t="shared" si="115"/>
        <v>10308.193941667232</v>
      </c>
      <c r="AN147" s="26">
        <f t="shared" si="100"/>
        <v>10308.193941667227</v>
      </c>
      <c r="AO147" s="25"/>
      <c r="AP147" s="25"/>
      <c r="AQ147" s="25">
        <f t="shared" si="121"/>
        <v>109</v>
      </c>
      <c r="AR147" s="25">
        <f t="shared" si="112"/>
        <v>0.99817002162701707</v>
      </c>
      <c r="AS147" s="25">
        <f t="shared" si="122"/>
        <v>0.81901705075121034</v>
      </c>
      <c r="AT147" s="25">
        <f t="shared" si="113"/>
        <v>98.717972317521628</v>
      </c>
    </row>
    <row r="148" spans="1:46" x14ac:dyDescent="0.25">
      <c r="A148" s="56"/>
      <c r="B148" s="29"/>
      <c r="C148" s="29"/>
      <c r="D148" s="29"/>
      <c r="E148" s="29"/>
      <c r="F148" s="29"/>
      <c r="G148" s="29"/>
      <c r="H148" s="29"/>
      <c r="I148" s="62">
        <f t="shared" si="116"/>
        <v>133</v>
      </c>
      <c r="J148" s="17">
        <f t="shared" si="102"/>
        <v>13255.465504934455</v>
      </c>
      <c r="K148" s="17">
        <f t="shared" si="102"/>
        <v>6635.0968999699671</v>
      </c>
      <c r="L148" s="17">
        <f t="shared" si="117"/>
        <v>10308.193941667232</v>
      </c>
      <c r="M148" s="17">
        <f t="shared" si="109"/>
        <v>-3673.097041697265</v>
      </c>
      <c r="N148" s="17">
        <f t="shared" si="118"/>
        <v>1000703.352900364</v>
      </c>
      <c r="O148" s="18">
        <f>O147*(1+$K$7)</f>
        <v>4711795.7496021045</v>
      </c>
      <c r="P148" s="29"/>
      <c r="Q148" s="29"/>
      <c r="R148" s="2"/>
      <c r="S148" s="2"/>
      <c r="T148" s="2"/>
      <c r="U148" s="2"/>
      <c r="V148" s="2"/>
      <c r="W148" s="2"/>
      <c r="X148" s="2"/>
      <c r="Y148" s="2"/>
      <c r="Z148" s="16">
        <f t="shared" si="120"/>
        <v>133</v>
      </c>
      <c r="AA148" s="17">
        <f t="shared" si="110"/>
        <v>1000703.352900364</v>
      </c>
      <c r="AB148" s="17">
        <f t="shared" si="114"/>
        <v>10308.193941667232</v>
      </c>
      <c r="AC148" s="17">
        <f t="shared" si="111"/>
        <v>1850.1292655568695</v>
      </c>
      <c r="AD148" s="18">
        <f t="shared" si="98"/>
        <v>8458.0646761103635</v>
      </c>
      <c r="AE148" s="2"/>
      <c r="AF148" s="12"/>
      <c r="AG148" s="2"/>
      <c r="AJ148" s="25">
        <f t="shared" si="108"/>
        <v>0</v>
      </c>
      <c r="AK148" s="25">
        <f t="shared" si="99"/>
        <v>0</v>
      </c>
      <c r="AL148" s="25"/>
      <c r="AM148" s="26">
        <f t="shared" si="115"/>
        <v>10308.193941667232</v>
      </c>
      <c r="AN148" s="26">
        <f t="shared" si="100"/>
        <v>10308.193941667232</v>
      </c>
      <c r="AO148" s="25"/>
      <c r="AP148" s="25"/>
      <c r="AQ148" s="25">
        <f t="shared" si="121"/>
        <v>108</v>
      </c>
      <c r="AR148" s="25">
        <f t="shared" si="112"/>
        <v>0.99817002162701707</v>
      </c>
      <c r="AS148" s="25">
        <f t="shared" si="122"/>
        <v>0.82051858201092087</v>
      </c>
      <c r="AT148" s="25">
        <f t="shared" si="113"/>
        <v>97.898955266770429</v>
      </c>
    </row>
    <row r="149" spans="1:46" x14ac:dyDescent="0.25">
      <c r="A149" s="56"/>
      <c r="B149" s="29"/>
      <c r="C149" s="29"/>
      <c r="D149" s="29"/>
      <c r="E149" s="29"/>
      <c r="F149" s="29"/>
      <c r="G149" s="29"/>
      <c r="H149" s="29"/>
      <c r="I149" s="59">
        <f t="shared" si="116"/>
        <v>134</v>
      </c>
      <c r="J149" s="20">
        <f t="shared" si="102"/>
        <v>13255.465504934455</v>
      </c>
      <c r="K149" s="20">
        <f t="shared" si="102"/>
        <v>6635.0968999699671</v>
      </c>
      <c r="L149" s="20">
        <f t="shared" si="117"/>
        <v>10308.193941667236</v>
      </c>
      <c r="M149" s="20">
        <f t="shared" si="109"/>
        <v>-3673.0970416972687</v>
      </c>
      <c r="N149" s="20">
        <f t="shared" si="118"/>
        <v>992229.7817723474</v>
      </c>
      <c r="O149" s="21">
        <f t="shared" si="119"/>
        <v>4711795.7496021045</v>
      </c>
      <c r="P149" s="29"/>
      <c r="Q149" s="29"/>
      <c r="R149" s="2"/>
      <c r="S149" s="2"/>
      <c r="T149" s="2"/>
      <c r="U149" s="2"/>
      <c r="V149" s="2"/>
      <c r="W149" s="2"/>
      <c r="X149" s="2"/>
      <c r="Y149" s="2"/>
      <c r="Z149" s="19">
        <f t="shared" si="120"/>
        <v>134</v>
      </c>
      <c r="AA149" s="20">
        <f t="shared" si="110"/>
        <v>992229.7817723474</v>
      </c>
      <c r="AB149" s="20">
        <f t="shared" si="114"/>
        <v>10308.193941667236</v>
      </c>
      <c r="AC149" s="20">
        <f t="shared" si="111"/>
        <v>1834.6228136506672</v>
      </c>
      <c r="AD149" s="21">
        <f t="shared" si="98"/>
        <v>8473.5711280165688</v>
      </c>
      <c r="AE149" s="2"/>
      <c r="AF149" s="13"/>
      <c r="AG149" s="2"/>
      <c r="AJ149" s="25">
        <f t="shared" si="108"/>
        <v>0</v>
      </c>
      <c r="AK149" s="25">
        <f t="shared" si="99"/>
        <v>0</v>
      </c>
      <c r="AL149" s="25"/>
      <c r="AM149" s="26">
        <f t="shared" si="115"/>
        <v>10308.193941667236</v>
      </c>
      <c r="AN149" s="26">
        <f t="shared" si="100"/>
        <v>10308.193941667232</v>
      </c>
      <c r="AO149" s="25"/>
      <c r="AP149" s="25"/>
      <c r="AQ149" s="25">
        <f t="shared" si="121"/>
        <v>107</v>
      </c>
      <c r="AR149" s="25">
        <f t="shared" si="112"/>
        <v>0.99817002162701707</v>
      </c>
      <c r="AS149" s="25">
        <f t="shared" si="122"/>
        <v>0.82202286607794095</v>
      </c>
      <c r="AT149" s="25">
        <f t="shared" si="113"/>
        <v>97.078436684759481</v>
      </c>
    </row>
    <row r="150" spans="1:46" x14ac:dyDescent="0.25">
      <c r="A150" s="56"/>
      <c r="B150" s="29"/>
      <c r="C150" s="29"/>
      <c r="D150" s="29"/>
      <c r="E150" s="29"/>
      <c r="F150" s="29"/>
      <c r="G150" s="29"/>
      <c r="H150" s="29"/>
      <c r="I150" s="59">
        <f t="shared" si="116"/>
        <v>135</v>
      </c>
      <c r="J150" s="20">
        <f t="shared" si="102"/>
        <v>13255.465504934455</v>
      </c>
      <c r="K150" s="20">
        <f t="shared" si="102"/>
        <v>6635.0968999699671</v>
      </c>
      <c r="L150" s="20">
        <f t="shared" si="117"/>
        <v>10308.193941667243</v>
      </c>
      <c r="M150" s="20">
        <f t="shared" si="109"/>
        <v>-3673.0970416972759</v>
      </c>
      <c r="N150" s="20">
        <f t="shared" si="118"/>
        <v>983740.6757639295</v>
      </c>
      <c r="O150" s="21">
        <f t="shared" si="119"/>
        <v>4711795.7496021045</v>
      </c>
      <c r="P150" s="29"/>
      <c r="Q150" s="29"/>
      <c r="R150" s="2"/>
      <c r="S150" s="2"/>
      <c r="T150" s="2"/>
      <c r="U150" s="2"/>
      <c r="V150" s="2"/>
      <c r="W150" s="2"/>
      <c r="X150" s="2"/>
      <c r="Y150" s="2"/>
      <c r="Z150" s="19">
        <f t="shared" si="120"/>
        <v>135</v>
      </c>
      <c r="AA150" s="20">
        <f t="shared" si="110"/>
        <v>983740.6757639295</v>
      </c>
      <c r="AB150" s="20">
        <f t="shared" si="114"/>
        <v>10308.193941667243</v>
      </c>
      <c r="AC150" s="20">
        <f t="shared" si="111"/>
        <v>1819.0879332493034</v>
      </c>
      <c r="AD150" s="21">
        <f t="shared" si="98"/>
        <v>8489.1060084179389</v>
      </c>
      <c r="AE150" s="2"/>
      <c r="AF150" s="13"/>
      <c r="AG150" s="2"/>
      <c r="AJ150" s="25">
        <f t="shared" si="108"/>
        <v>0</v>
      </c>
      <c r="AK150" s="25">
        <f t="shared" si="99"/>
        <v>0</v>
      </c>
      <c r="AL150" s="25"/>
      <c r="AM150" s="26">
        <f t="shared" si="115"/>
        <v>10308.193941667243</v>
      </c>
      <c r="AN150" s="26">
        <f t="shared" si="100"/>
        <v>10308.193941667236</v>
      </c>
      <c r="AO150" s="25"/>
      <c r="AP150" s="25"/>
      <c r="AQ150" s="25">
        <f t="shared" si="121"/>
        <v>106</v>
      </c>
      <c r="AR150" s="25">
        <f t="shared" si="112"/>
        <v>0.99817002162701707</v>
      </c>
      <c r="AS150" s="25">
        <f t="shared" si="122"/>
        <v>0.82352990799908399</v>
      </c>
      <c r="AT150" s="25">
        <f t="shared" si="113"/>
        <v>96.256413818681466</v>
      </c>
    </row>
    <row r="151" spans="1:46" x14ac:dyDescent="0.25">
      <c r="A151" s="56"/>
      <c r="B151" s="29"/>
      <c r="C151" s="29"/>
      <c r="D151" s="29"/>
      <c r="E151" s="29"/>
      <c r="F151" s="29"/>
      <c r="G151" s="29"/>
      <c r="H151" s="29"/>
      <c r="I151" s="59">
        <f t="shared" si="116"/>
        <v>136</v>
      </c>
      <c r="J151" s="20">
        <f t="shared" si="102"/>
        <v>13255.465504934455</v>
      </c>
      <c r="K151" s="20">
        <f t="shared" si="102"/>
        <v>6635.0968999699671</v>
      </c>
      <c r="L151" s="20">
        <f t="shared" si="117"/>
        <v>10308.193941667238</v>
      </c>
      <c r="M151" s="20">
        <f t="shared" si="109"/>
        <v>-3673.0970416972705</v>
      </c>
      <c r="N151" s="20">
        <f t="shared" si="118"/>
        <v>975236.00639449619</v>
      </c>
      <c r="O151" s="21">
        <f t="shared" si="119"/>
        <v>4711795.7496021045</v>
      </c>
      <c r="P151" s="29"/>
      <c r="Q151" s="29"/>
      <c r="R151" s="2"/>
      <c r="S151" s="2"/>
      <c r="T151" s="2"/>
      <c r="U151" s="2"/>
      <c r="V151" s="2"/>
      <c r="W151" s="2"/>
      <c r="X151" s="2"/>
      <c r="Y151" s="2"/>
      <c r="Z151" s="19">
        <f t="shared" si="120"/>
        <v>136</v>
      </c>
      <c r="AA151" s="20">
        <f t="shared" si="110"/>
        <v>975236.00639449619</v>
      </c>
      <c r="AB151" s="20">
        <f t="shared" si="114"/>
        <v>10308.193941667238</v>
      </c>
      <c r="AC151" s="20">
        <f t="shared" si="111"/>
        <v>1803.5245722338707</v>
      </c>
      <c r="AD151" s="21">
        <f t="shared" si="98"/>
        <v>8504.6693694333662</v>
      </c>
      <c r="AE151" s="2"/>
      <c r="AF151" s="13"/>
      <c r="AG151" s="2"/>
      <c r="AJ151" s="25">
        <f t="shared" si="108"/>
        <v>0</v>
      </c>
      <c r="AK151" s="25">
        <f t="shared" si="99"/>
        <v>0</v>
      </c>
      <c r="AL151" s="25"/>
      <c r="AM151" s="26">
        <f t="shared" si="115"/>
        <v>10308.193941667238</v>
      </c>
      <c r="AN151" s="26">
        <f t="shared" si="100"/>
        <v>10308.193941667243</v>
      </c>
      <c r="AO151" s="25"/>
      <c r="AP151" s="25"/>
      <c r="AQ151" s="25">
        <f t="shared" si="121"/>
        <v>105</v>
      </c>
      <c r="AR151" s="25">
        <f t="shared" si="112"/>
        <v>0.99817002162701707</v>
      </c>
      <c r="AS151" s="25">
        <f t="shared" si="122"/>
        <v>0.82503971283041555</v>
      </c>
      <c r="AT151" s="25">
        <f t="shared" si="113"/>
        <v>95.432883910682435</v>
      </c>
    </row>
    <row r="152" spans="1:46" x14ac:dyDescent="0.25">
      <c r="A152" s="56"/>
      <c r="B152" s="29"/>
      <c r="C152" s="29"/>
      <c r="D152" s="29"/>
      <c r="E152" s="29"/>
      <c r="F152" s="29"/>
      <c r="G152" s="29"/>
      <c r="H152" s="29"/>
      <c r="I152" s="59">
        <f t="shared" si="116"/>
        <v>137</v>
      </c>
      <c r="J152" s="20">
        <f t="shared" si="102"/>
        <v>13255.465504934455</v>
      </c>
      <c r="K152" s="20">
        <f t="shared" si="102"/>
        <v>6635.0968999699671</v>
      </c>
      <c r="L152" s="20">
        <f t="shared" si="117"/>
        <v>10308.193941667249</v>
      </c>
      <c r="M152" s="20">
        <f t="shared" si="109"/>
        <v>-3673.0970416972814</v>
      </c>
      <c r="N152" s="20">
        <f t="shared" si="118"/>
        <v>966715.74513121892</v>
      </c>
      <c r="O152" s="21">
        <f t="shared" si="119"/>
        <v>4711795.7496021045</v>
      </c>
      <c r="P152" s="29"/>
      <c r="Q152" s="29"/>
      <c r="R152" s="2"/>
      <c r="S152" s="2"/>
      <c r="T152" s="2"/>
      <c r="U152" s="2"/>
      <c r="V152" s="2"/>
      <c r="W152" s="2"/>
      <c r="X152" s="2"/>
      <c r="Y152" s="2"/>
      <c r="Z152" s="19">
        <f t="shared" si="120"/>
        <v>137</v>
      </c>
      <c r="AA152" s="20">
        <f t="shared" si="110"/>
        <v>966715.74513121892</v>
      </c>
      <c r="AB152" s="20">
        <f t="shared" si="114"/>
        <v>10308.193941667249</v>
      </c>
      <c r="AC152" s="20">
        <f t="shared" si="111"/>
        <v>1787.9326783899096</v>
      </c>
      <c r="AD152" s="21">
        <f t="shared" si="98"/>
        <v>8520.261263277338</v>
      </c>
      <c r="AE152" s="2"/>
      <c r="AF152" s="13"/>
      <c r="AG152" s="2"/>
      <c r="AJ152" s="25">
        <f t="shared" si="108"/>
        <v>0</v>
      </c>
      <c r="AK152" s="25">
        <f t="shared" si="99"/>
        <v>0</v>
      </c>
      <c r="AL152" s="25"/>
      <c r="AM152" s="26">
        <f t="shared" si="115"/>
        <v>10308.193941667249</v>
      </c>
      <c r="AN152" s="26">
        <f t="shared" si="100"/>
        <v>10308.193941667238</v>
      </c>
      <c r="AO152" s="25"/>
      <c r="AP152" s="25"/>
      <c r="AQ152" s="25">
        <f t="shared" si="121"/>
        <v>104</v>
      </c>
      <c r="AR152" s="25">
        <f t="shared" si="112"/>
        <v>0.99817002162701707</v>
      </c>
      <c r="AS152" s="25">
        <f t="shared" si="122"/>
        <v>0.82655228563727146</v>
      </c>
      <c r="AT152" s="25">
        <f t="shared" si="113"/>
        <v>94.607844197851932</v>
      </c>
    </row>
    <row r="153" spans="1:46" x14ac:dyDescent="0.25">
      <c r="A153" s="56"/>
      <c r="B153" s="29"/>
      <c r="C153" s="29"/>
      <c r="D153" s="29"/>
      <c r="E153" s="29"/>
      <c r="F153" s="29"/>
      <c r="G153" s="29"/>
      <c r="H153" s="29"/>
      <c r="I153" s="59">
        <f t="shared" si="116"/>
        <v>138</v>
      </c>
      <c r="J153" s="20">
        <f t="shared" si="102"/>
        <v>13255.465504934455</v>
      </c>
      <c r="K153" s="20">
        <f t="shared" si="102"/>
        <v>6635.0968999699671</v>
      </c>
      <c r="L153" s="20">
        <f t="shared" si="117"/>
        <v>10308.193941667247</v>
      </c>
      <c r="M153" s="20">
        <f t="shared" si="109"/>
        <v>-3673.0970416972796</v>
      </c>
      <c r="N153" s="20">
        <f t="shared" si="118"/>
        <v>958179.86338895897</v>
      </c>
      <c r="O153" s="21">
        <f t="shared" si="119"/>
        <v>4711795.7496021045</v>
      </c>
      <c r="P153" s="29"/>
      <c r="Q153" s="29"/>
      <c r="R153" s="2"/>
      <c r="S153" s="2"/>
      <c r="T153" s="2"/>
      <c r="U153" s="2"/>
      <c r="V153" s="2"/>
      <c r="W153" s="2"/>
      <c r="X153" s="2"/>
      <c r="Y153" s="2"/>
      <c r="Z153" s="19">
        <f t="shared" si="120"/>
        <v>138</v>
      </c>
      <c r="AA153" s="20">
        <f t="shared" si="110"/>
        <v>958179.86338895897</v>
      </c>
      <c r="AB153" s="20">
        <f t="shared" si="114"/>
        <v>10308.193941667247</v>
      </c>
      <c r="AC153" s="20">
        <f t="shared" si="111"/>
        <v>1772.3121994072346</v>
      </c>
      <c r="AD153" s="21">
        <f t="shared" si="98"/>
        <v>8535.8817422600114</v>
      </c>
      <c r="AE153" s="2"/>
      <c r="AF153" s="13"/>
      <c r="AG153" s="2"/>
      <c r="AJ153" s="25">
        <f t="shared" si="108"/>
        <v>0</v>
      </c>
      <c r="AK153" s="25">
        <f t="shared" si="99"/>
        <v>0</v>
      </c>
      <c r="AL153" s="25"/>
      <c r="AM153" s="26">
        <f t="shared" si="115"/>
        <v>10308.193941667247</v>
      </c>
      <c r="AN153" s="26">
        <f t="shared" si="100"/>
        <v>10308.193941667249</v>
      </c>
      <c r="AO153" s="25"/>
      <c r="AP153" s="25"/>
      <c r="AQ153" s="25">
        <f t="shared" si="121"/>
        <v>103</v>
      </c>
      <c r="AR153" s="25">
        <f t="shared" si="112"/>
        <v>0.99817002162701707</v>
      </c>
      <c r="AS153" s="25">
        <f t="shared" si="122"/>
        <v>0.82806763149427309</v>
      </c>
      <c r="AT153" s="25">
        <f t="shared" si="113"/>
        <v>93.781291912214684</v>
      </c>
    </row>
    <row r="154" spans="1:46" x14ac:dyDescent="0.25">
      <c r="A154" s="56"/>
      <c r="B154" s="29"/>
      <c r="C154" s="29"/>
      <c r="D154" s="29"/>
      <c r="E154" s="29"/>
      <c r="F154" s="29"/>
      <c r="G154" s="29"/>
      <c r="H154" s="29"/>
      <c r="I154" s="59">
        <f t="shared" si="116"/>
        <v>139</v>
      </c>
      <c r="J154" s="20">
        <f>J153*(1+$K$4)</f>
        <v>13388.0201599838</v>
      </c>
      <c r="K154" s="20">
        <f t="shared" ref="K154" si="123">J154-($O$4+$O$7+$O$9)*POWER((1+$K$4),(I153-6)/12)</f>
        <v>6701.4478689696689</v>
      </c>
      <c r="L154" s="20">
        <f t="shared" si="117"/>
        <v>10308.19394166725</v>
      </c>
      <c r="M154" s="20">
        <f t="shared" si="109"/>
        <v>-3606.7460726975814</v>
      </c>
      <c r="N154" s="20">
        <f t="shared" si="118"/>
        <v>949628.33253017149</v>
      </c>
      <c r="O154" s="21">
        <f t="shared" si="119"/>
        <v>4711795.7496021045</v>
      </c>
      <c r="P154" s="29"/>
      <c r="Q154" s="29"/>
      <c r="R154" s="2"/>
      <c r="S154" s="2"/>
      <c r="T154" s="2"/>
      <c r="U154" s="2"/>
      <c r="V154" s="2"/>
      <c r="W154" s="2"/>
      <c r="X154" s="2"/>
      <c r="Y154" s="2"/>
      <c r="Z154" s="19">
        <f t="shared" si="120"/>
        <v>139</v>
      </c>
      <c r="AA154" s="20">
        <f t="shared" si="110"/>
        <v>949628.33253017149</v>
      </c>
      <c r="AB154" s="20">
        <f t="shared" si="114"/>
        <v>10308.19394166725</v>
      </c>
      <c r="AC154" s="20">
        <f t="shared" si="111"/>
        <v>1756.6630828797581</v>
      </c>
      <c r="AD154" s="21">
        <f t="shared" si="98"/>
        <v>8551.5308587874915</v>
      </c>
      <c r="AE154" s="2"/>
      <c r="AF154" s="13"/>
      <c r="AG154" s="2"/>
      <c r="AJ154" s="25">
        <f t="shared" si="108"/>
        <v>0</v>
      </c>
      <c r="AK154" s="25">
        <f t="shared" si="99"/>
        <v>0</v>
      </c>
      <c r="AL154" s="25"/>
      <c r="AM154" s="26">
        <f t="shared" si="115"/>
        <v>10308.19394166725</v>
      </c>
      <c r="AN154" s="26">
        <f t="shared" si="100"/>
        <v>10308.193941667247</v>
      </c>
      <c r="AO154" s="25"/>
      <c r="AP154" s="25"/>
      <c r="AQ154" s="25">
        <f t="shared" si="121"/>
        <v>102</v>
      </c>
      <c r="AR154" s="25">
        <f t="shared" si="112"/>
        <v>0.99817002162701707</v>
      </c>
      <c r="AS154" s="25">
        <f t="shared" si="122"/>
        <v>0.82958575548534597</v>
      </c>
      <c r="AT154" s="25">
        <f t="shared" si="113"/>
        <v>92.953224280720377</v>
      </c>
    </row>
    <row r="155" spans="1:46" x14ac:dyDescent="0.25">
      <c r="A155" s="56"/>
      <c r="B155" s="29"/>
      <c r="C155" s="29"/>
      <c r="D155" s="29"/>
      <c r="E155" s="29"/>
      <c r="F155" s="29"/>
      <c r="G155" s="29"/>
      <c r="H155" s="29"/>
      <c r="I155" s="59">
        <f t="shared" si="116"/>
        <v>140</v>
      </c>
      <c r="J155" s="20">
        <f t="shared" si="102"/>
        <v>13388.0201599838</v>
      </c>
      <c r="K155" s="20">
        <f t="shared" si="102"/>
        <v>6701.4478689696689</v>
      </c>
      <c r="L155" s="20">
        <f t="shared" si="117"/>
        <v>10308.193941667245</v>
      </c>
      <c r="M155" s="20">
        <f t="shared" si="109"/>
        <v>-3606.746072697576</v>
      </c>
      <c r="N155" s="20">
        <f t="shared" si="118"/>
        <v>941061.12386480963</v>
      </c>
      <c r="O155" s="21">
        <f t="shared" si="119"/>
        <v>4711795.7496021045</v>
      </c>
      <c r="P155" s="29"/>
      <c r="Q155" s="29"/>
      <c r="R155" s="2"/>
      <c r="S155" s="2"/>
      <c r="T155" s="2"/>
      <c r="U155" s="2"/>
      <c r="V155" s="2"/>
      <c r="W155" s="2"/>
      <c r="X155" s="2"/>
      <c r="Y155" s="2"/>
      <c r="Z155" s="19">
        <f t="shared" si="120"/>
        <v>140</v>
      </c>
      <c r="AA155" s="20">
        <f t="shared" si="110"/>
        <v>941061.12386480963</v>
      </c>
      <c r="AB155" s="20">
        <f t="shared" si="114"/>
        <v>10308.193941667245</v>
      </c>
      <c r="AC155" s="20">
        <f t="shared" si="111"/>
        <v>1740.9852763053143</v>
      </c>
      <c r="AD155" s="21">
        <f t="shared" si="98"/>
        <v>8567.2086653619299</v>
      </c>
      <c r="AE155" s="2"/>
      <c r="AF155" s="13"/>
      <c r="AG155" s="2"/>
      <c r="AJ155" s="25">
        <f t="shared" si="108"/>
        <v>0</v>
      </c>
      <c r="AK155" s="25">
        <f t="shared" si="99"/>
        <v>0</v>
      </c>
      <c r="AL155" s="25"/>
      <c r="AM155" s="26">
        <f t="shared" si="115"/>
        <v>10308.193941667245</v>
      </c>
      <c r="AN155" s="26">
        <f t="shared" si="100"/>
        <v>10308.19394166725</v>
      </c>
      <c r="AO155" s="25"/>
      <c r="AP155" s="25"/>
      <c r="AQ155" s="25">
        <f t="shared" si="121"/>
        <v>101</v>
      </c>
      <c r="AR155" s="25">
        <f t="shared" si="112"/>
        <v>0.99817002162701707</v>
      </c>
      <c r="AS155" s="25">
        <f t="shared" si="122"/>
        <v>0.83110666270373568</v>
      </c>
      <c r="AT155" s="25">
        <f t="shared" si="113"/>
        <v>92.12363852523508</v>
      </c>
    </row>
    <row r="156" spans="1:46" x14ac:dyDescent="0.25">
      <c r="A156" s="56"/>
      <c r="B156" s="29"/>
      <c r="C156" s="29"/>
      <c r="D156" s="29"/>
      <c r="E156" s="29"/>
      <c r="F156" s="29"/>
      <c r="G156" s="29"/>
      <c r="H156" s="29"/>
      <c r="I156" s="59">
        <f t="shared" si="116"/>
        <v>141</v>
      </c>
      <c r="J156" s="20">
        <f t="shared" si="102"/>
        <v>13388.0201599838</v>
      </c>
      <c r="K156" s="20">
        <f t="shared" si="102"/>
        <v>6701.4478689696689</v>
      </c>
      <c r="L156" s="20">
        <f t="shared" si="117"/>
        <v>10308.193941667256</v>
      </c>
      <c r="M156" s="20">
        <f t="shared" si="109"/>
        <v>-3606.7460726975869</v>
      </c>
      <c r="N156" s="20">
        <f t="shared" si="118"/>
        <v>932478.20865022787</v>
      </c>
      <c r="O156" s="21">
        <f t="shared" si="119"/>
        <v>4711795.7496021045</v>
      </c>
      <c r="P156" s="29"/>
      <c r="Q156" s="29"/>
      <c r="R156" s="2"/>
      <c r="S156" s="2"/>
      <c r="T156" s="2"/>
      <c r="U156" s="2"/>
      <c r="V156" s="2"/>
      <c r="W156" s="2"/>
      <c r="X156" s="2"/>
      <c r="Y156" s="2"/>
      <c r="Z156" s="19">
        <f t="shared" si="120"/>
        <v>141</v>
      </c>
      <c r="AA156" s="20">
        <f t="shared" si="110"/>
        <v>932478.20865022787</v>
      </c>
      <c r="AB156" s="20">
        <f t="shared" si="114"/>
        <v>10308.193941667256</v>
      </c>
      <c r="AC156" s="20">
        <f t="shared" si="111"/>
        <v>1725.2787270854842</v>
      </c>
      <c r="AD156" s="21">
        <f t="shared" si="98"/>
        <v>8582.9152145817716</v>
      </c>
      <c r="AE156" s="2"/>
      <c r="AF156" s="13"/>
      <c r="AG156" s="2"/>
      <c r="AJ156" s="25">
        <f t="shared" si="108"/>
        <v>0</v>
      </c>
      <c r="AK156" s="25">
        <f t="shared" si="99"/>
        <v>0</v>
      </c>
      <c r="AL156" s="25"/>
      <c r="AM156" s="26">
        <f t="shared" si="115"/>
        <v>10308.193941667256</v>
      </c>
      <c r="AN156" s="26">
        <f t="shared" si="100"/>
        <v>10308.193941667245</v>
      </c>
      <c r="AO156" s="25"/>
      <c r="AP156" s="25"/>
      <c r="AQ156" s="25">
        <f t="shared" si="121"/>
        <v>100</v>
      </c>
      <c r="AR156" s="25">
        <f t="shared" si="112"/>
        <v>0.99817002162701707</v>
      </c>
      <c r="AS156" s="25">
        <f t="shared" si="122"/>
        <v>0.83263035825202603</v>
      </c>
      <c r="AT156" s="25">
        <f t="shared" si="113"/>
        <v>91.292531862531263</v>
      </c>
    </row>
    <row r="157" spans="1:46" x14ac:dyDescent="0.25">
      <c r="A157" s="56"/>
      <c r="B157" s="29"/>
      <c r="C157" s="29"/>
      <c r="D157" s="29"/>
      <c r="E157" s="29"/>
      <c r="F157" s="29"/>
      <c r="G157" s="29"/>
      <c r="H157" s="29"/>
      <c r="I157" s="59">
        <f t="shared" si="116"/>
        <v>142</v>
      </c>
      <c r="J157" s="20">
        <f t="shared" si="102"/>
        <v>13388.0201599838</v>
      </c>
      <c r="K157" s="20">
        <f t="shared" si="102"/>
        <v>6701.4478689696689</v>
      </c>
      <c r="L157" s="20">
        <f t="shared" si="117"/>
        <v>10308.193941667258</v>
      </c>
      <c r="M157" s="20">
        <f t="shared" si="109"/>
        <v>-3606.7460726975887</v>
      </c>
      <c r="N157" s="20">
        <f t="shared" si="118"/>
        <v>923879.5580910861</v>
      </c>
      <c r="O157" s="21">
        <f t="shared" si="119"/>
        <v>4711795.7496021045</v>
      </c>
      <c r="P157" s="29"/>
      <c r="Q157" s="29"/>
      <c r="R157" s="2"/>
      <c r="S157" s="2"/>
      <c r="T157" s="2"/>
      <c r="U157" s="2"/>
      <c r="V157" s="2"/>
      <c r="W157" s="2"/>
      <c r="X157" s="2"/>
      <c r="Y157" s="2"/>
      <c r="Z157" s="19">
        <f t="shared" si="120"/>
        <v>142</v>
      </c>
      <c r="AA157" s="20">
        <f t="shared" si="110"/>
        <v>923879.5580910861</v>
      </c>
      <c r="AB157" s="20">
        <f t="shared" si="114"/>
        <v>10308.193941667258</v>
      </c>
      <c r="AC157" s="20">
        <f t="shared" si="111"/>
        <v>1709.5433825254177</v>
      </c>
      <c r="AD157" s="21">
        <f t="shared" si="98"/>
        <v>8598.650559141839</v>
      </c>
      <c r="AE157" s="2"/>
      <c r="AF157" s="13"/>
      <c r="AG157" s="2"/>
      <c r="AJ157" s="25">
        <f t="shared" si="108"/>
        <v>0</v>
      </c>
      <c r="AK157" s="25">
        <f t="shared" si="99"/>
        <v>0</v>
      </c>
      <c r="AL157" s="25"/>
      <c r="AM157" s="26">
        <f t="shared" si="115"/>
        <v>10308.193941667258</v>
      </c>
      <c r="AN157" s="26">
        <f t="shared" si="100"/>
        <v>10308.193941667256</v>
      </c>
      <c r="AO157" s="25"/>
      <c r="AP157" s="25"/>
      <c r="AQ157" s="25">
        <f t="shared" si="121"/>
        <v>99</v>
      </c>
      <c r="AR157" s="25">
        <f t="shared" si="112"/>
        <v>0.99817002162701707</v>
      </c>
      <c r="AS157" s="25">
        <f t="shared" si="122"/>
        <v>0.83415684724215478</v>
      </c>
      <c r="AT157" s="25">
        <f t="shared" si="113"/>
        <v>90.459901504279216</v>
      </c>
    </row>
    <row r="158" spans="1:46" x14ac:dyDescent="0.25">
      <c r="A158" s="56"/>
      <c r="B158" s="29"/>
      <c r="C158" s="29"/>
      <c r="D158" s="29"/>
      <c r="E158" s="29"/>
      <c r="F158" s="29"/>
      <c r="G158" s="29"/>
      <c r="H158" s="29"/>
      <c r="I158" s="59">
        <f t="shared" si="116"/>
        <v>143</v>
      </c>
      <c r="J158" s="20">
        <f t="shared" si="102"/>
        <v>13388.0201599838</v>
      </c>
      <c r="K158" s="20">
        <f t="shared" si="102"/>
        <v>6701.4478689696689</v>
      </c>
      <c r="L158" s="20">
        <f t="shared" si="117"/>
        <v>10308.193941667252</v>
      </c>
      <c r="M158" s="20">
        <f t="shared" si="109"/>
        <v>-3606.7460726975833</v>
      </c>
      <c r="N158" s="20">
        <f t="shared" si="118"/>
        <v>915265.14333925257</v>
      </c>
      <c r="O158" s="21">
        <f t="shared" si="119"/>
        <v>4711795.7496021045</v>
      </c>
      <c r="P158" s="29"/>
      <c r="Q158" s="29"/>
      <c r="R158" s="2"/>
      <c r="S158" s="2"/>
      <c r="T158" s="2"/>
      <c r="U158" s="2"/>
      <c r="V158" s="2"/>
      <c r="W158" s="2"/>
      <c r="X158" s="2"/>
      <c r="Y158" s="2"/>
      <c r="Z158" s="19">
        <f t="shared" si="120"/>
        <v>143</v>
      </c>
      <c r="AA158" s="20">
        <f t="shared" si="110"/>
        <v>915265.14333925257</v>
      </c>
      <c r="AB158" s="20">
        <f t="shared" si="114"/>
        <v>10308.193941667252</v>
      </c>
      <c r="AC158" s="20">
        <f t="shared" si="111"/>
        <v>1693.7791898336577</v>
      </c>
      <c r="AD158" s="21">
        <f t="shared" si="98"/>
        <v>8614.414751833594</v>
      </c>
      <c r="AE158" s="2"/>
      <c r="AF158" s="13"/>
      <c r="AG158" s="2"/>
      <c r="AJ158" s="25">
        <f t="shared" si="108"/>
        <v>0</v>
      </c>
      <c r="AK158" s="25">
        <f t="shared" si="99"/>
        <v>0</v>
      </c>
      <c r="AL158" s="25"/>
      <c r="AM158" s="26">
        <f t="shared" si="115"/>
        <v>10308.193941667252</v>
      </c>
      <c r="AN158" s="26">
        <f t="shared" si="100"/>
        <v>10308.193941667258</v>
      </c>
      <c r="AO158" s="25"/>
      <c r="AP158" s="25"/>
      <c r="AQ158" s="25">
        <f t="shared" si="121"/>
        <v>98</v>
      </c>
      <c r="AR158" s="25">
        <f t="shared" si="112"/>
        <v>0.99817002162701707</v>
      </c>
      <c r="AS158" s="25">
        <f t="shared" si="122"/>
        <v>0.83568613479543197</v>
      </c>
      <c r="AT158" s="25">
        <f t="shared" si="113"/>
        <v>89.625744657037117</v>
      </c>
    </row>
    <row r="159" spans="1:46" x14ac:dyDescent="0.25">
      <c r="A159" s="56"/>
      <c r="B159" s="29"/>
      <c r="C159" s="29"/>
      <c r="D159" s="29"/>
      <c r="E159" s="29"/>
      <c r="F159" s="29"/>
      <c r="G159" s="29"/>
      <c r="H159" s="29"/>
      <c r="I159" s="60">
        <f t="shared" si="116"/>
        <v>144</v>
      </c>
      <c r="J159" s="23">
        <f t="shared" si="102"/>
        <v>13388.0201599838</v>
      </c>
      <c r="K159" s="23">
        <f t="shared" si="102"/>
        <v>6701.4478689696689</v>
      </c>
      <c r="L159" s="23">
        <f t="shared" si="117"/>
        <v>10308.193941667259</v>
      </c>
      <c r="M159" s="23">
        <f t="shared" si="109"/>
        <v>-3606.7460726975905</v>
      </c>
      <c r="N159" s="23">
        <f t="shared" si="118"/>
        <v>906634.93549370731</v>
      </c>
      <c r="O159" s="24">
        <f t="shared" si="119"/>
        <v>4711795.7496021045</v>
      </c>
      <c r="P159" s="29"/>
      <c r="Q159" s="29"/>
      <c r="R159" s="2"/>
      <c r="S159" s="2"/>
      <c r="T159" s="2"/>
      <c r="U159" s="2"/>
      <c r="V159" s="2"/>
      <c r="W159" s="2"/>
      <c r="X159" s="2"/>
      <c r="Y159" s="2"/>
      <c r="Z159" s="22">
        <f t="shared" si="120"/>
        <v>144</v>
      </c>
      <c r="AA159" s="23">
        <f t="shared" si="110"/>
        <v>906634.93549370731</v>
      </c>
      <c r="AB159" s="23">
        <f t="shared" si="114"/>
        <v>10308.193941667259</v>
      </c>
      <c r="AC159" s="23">
        <f t="shared" si="111"/>
        <v>1677.9860961219631</v>
      </c>
      <c r="AD159" s="24">
        <f t="shared" si="98"/>
        <v>8630.2078455452956</v>
      </c>
      <c r="AE159" s="2"/>
      <c r="AF159" s="14"/>
      <c r="AG159" s="2"/>
      <c r="AJ159" s="25">
        <f t="shared" si="108"/>
        <v>0</v>
      </c>
      <c r="AK159" s="25">
        <f t="shared" si="99"/>
        <v>0</v>
      </c>
      <c r="AL159" s="25"/>
      <c r="AM159" s="26">
        <f t="shared" si="115"/>
        <v>10308.193941667259</v>
      </c>
      <c r="AN159" s="26">
        <f t="shared" si="100"/>
        <v>10308.193941667252</v>
      </c>
      <c r="AO159" s="25"/>
      <c r="AP159" s="25"/>
      <c r="AQ159" s="25">
        <f t="shared" si="121"/>
        <v>97</v>
      </c>
      <c r="AR159" s="25">
        <f t="shared" si="112"/>
        <v>0.99817002162701707</v>
      </c>
      <c r="AS159" s="25">
        <f t="shared" si="122"/>
        <v>0.83721822604255702</v>
      </c>
      <c r="AT159" s="25">
        <f t="shared" si="113"/>
        <v>88.790058522241623</v>
      </c>
    </row>
    <row r="160" spans="1:46" x14ac:dyDescent="0.25">
      <c r="A160" s="56"/>
      <c r="B160" s="29"/>
      <c r="C160" s="29"/>
      <c r="D160" s="29"/>
      <c r="E160" s="29"/>
      <c r="F160" s="29"/>
      <c r="G160" s="29"/>
      <c r="H160" s="29"/>
      <c r="I160" s="62">
        <f t="shared" si="116"/>
        <v>145</v>
      </c>
      <c r="J160" s="17">
        <f t="shared" si="102"/>
        <v>13388.0201599838</v>
      </c>
      <c r="K160" s="17">
        <f t="shared" si="102"/>
        <v>6701.4478689696689</v>
      </c>
      <c r="L160" s="17">
        <f t="shared" si="117"/>
        <v>10308.193941667261</v>
      </c>
      <c r="M160" s="17">
        <f t="shared" si="109"/>
        <v>-3606.7460726975924</v>
      </c>
      <c r="N160" s="17">
        <f t="shared" si="118"/>
        <v>897988.90560044523</v>
      </c>
      <c r="O160" s="18">
        <f>O159*(1+$K$7)</f>
        <v>4782472.685846136</v>
      </c>
      <c r="P160" s="29"/>
      <c r="Q160" s="29"/>
      <c r="R160" s="2"/>
      <c r="S160" s="2"/>
      <c r="T160" s="2"/>
      <c r="U160" s="2"/>
      <c r="V160" s="2"/>
      <c r="W160" s="2"/>
      <c r="X160" s="2"/>
      <c r="Y160" s="2"/>
      <c r="Z160" s="16">
        <f t="shared" si="120"/>
        <v>145</v>
      </c>
      <c r="AA160" s="17">
        <f t="shared" si="110"/>
        <v>897988.90560044523</v>
      </c>
      <c r="AB160" s="17">
        <f t="shared" si="114"/>
        <v>10308.193941667261</v>
      </c>
      <c r="AC160" s="17">
        <f t="shared" si="111"/>
        <v>1662.16404840513</v>
      </c>
      <c r="AD160" s="18">
        <f t="shared" si="98"/>
        <v>8646.0298932621317</v>
      </c>
      <c r="AE160" s="2"/>
      <c r="AF160" s="12"/>
      <c r="AG160" s="2"/>
      <c r="AJ160" s="25">
        <f t="shared" si="108"/>
        <v>0</v>
      </c>
      <c r="AK160" s="25">
        <f t="shared" si="99"/>
        <v>0</v>
      </c>
      <c r="AL160" s="25"/>
      <c r="AM160" s="26">
        <f t="shared" si="115"/>
        <v>10308.193941667261</v>
      </c>
      <c r="AN160" s="26">
        <f t="shared" si="100"/>
        <v>10308.193941667259</v>
      </c>
      <c r="AO160" s="25"/>
      <c r="AP160" s="25"/>
      <c r="AQ160" s="25">
        <f t="shared" si="121"/>
        <v>96</v>
      </c>
      <c r="AR160" s="25">
        <f t="shared" si="112"/>
        <v>0.99817002162701707</v>
      </c>
      <c r="AS160" s="25">
        <f t="shared" si="122"/>
        <v>0.83875312612363506</v>
      </c>
      <c r="AT160" s="25">
        <f t="shared" si="113"/>
        <v>87.952840296199057</v>
      </c>
    </row>
    <row r="161" spans="1:46" x14ac:dyDescent="0.25">
      <c r="A161" s="56"/>
      <c r="B161" s="29"/>
      <c r="C161" s="29"/>
      <c r="D161" s="29"/>
      <c r="E161" s="29"/>
      <c r="F161" s="29"/>
      <c r="G161" s="29"/>
      <c r="H161" s="29"/>
      <c r="I161" s="59">
        <f t="shared" si="116"/>
        <v>146</v>
      </c>
      <c r="J161" s="20">
        <f t="shared" si="102"/>
        <v>13388.0201599838</v>
      </c>
      <c r="K161" s="20">
        <f t="shared" si="102"/>
        <v>6701.4478689696689</v>
      </c>
      <c r="L161" s="20">
        <f t="shared" si="117"/>
        <v>10308.193941667265</v>
      </c>
      <c r="M161" s="20">
        <f t="shared" si="109"/>
        <v>-3606.746072697596</v>
      </c>
      <c r="N161" s="20">
        <f t="shared" si="118"/>
        <v>889327.02465237887</v>
      </c>
      <c r="O161" s="21">
        <f t="shared" si="119"/>
        <v>4782472.685846136</v>
      </c>
      <c r="P161" s="29"/>
      <c r="Q161" s="29"/>
      <c r="R161" s="2"/>
      <c r="S161" s="2"/>
      <c r="T161" s="2"/>
      <c r="U161" s="2"/>
      <c r="V161" s="2"/>
      <c r="W161" s="2"/>
      <c r="X161" s="2"/>
      <c r="Y161" s="2"/>
      <c r="Z161" s="19">
        <f t="shared" si="120"/>
        <v>146</v>
      </c>
      <c r="AA161" s="20">
        <f t="shared" si="110"/>
        <v>889327.02465237887</v>
      </c>
      <c r="AB161" s="20">
        <f t="shared" si="114"/>
        <v>10308.193941667265</v>
      </c>
      <c r="AC161" s="20">
        <f t="shared" si="111"/>
        <v>1646.3129936008163</v>
      </c>
      <c r="AD161" s="21">
        <f t="shared" si="98"/>
        <v>8661.8809480664495</v>
      </c>
      <c r="AE161" s="2"/>
      <c r="AF161" s="13"/>
      <c r="AG161" s="2"/>
      <c r="AJ161" s="25">
        <f t="shared" si="108"/>
        <v>0</v>
      </c>
      <c r="AK161" s="25">
        <f t="shared" si="99"/>
        <v>0</v>
      </c>
      <c r="AL161" s="25"/>
      <c r="AM161" s="26">
        <f t="shared" si="115"/>
        <v>10308.193941667265</v>
      </c>
      <c r="AN161" s="26">
        <f t="shared" si="100"/>
        <v>10308.193941667261</v>
      </c>
      <c r="AO161" s="25"/>
      <c r="AP161" s="25"/>
      <c r="AQ161" s="25">
        <f t="shared" si="121"/>
        <v>95</v>
      </c>
      <c r="AR161" s="25">
        <f t="shared" si="112"/>
        <v>0.99817002162701707</v>
      </c>
      <c r="AS161" s="25">
        <f t="shared" si="122"/>
        <v>0.84029084018819511</v>
      </c>
      <c r="AT161" s="25">
        <f t="shared" si="113"/>
        <v>87.114087170075393</v>
      </c>
    </row>
    <row r="162" spans="1:46" x14ac:dyDescent="0.25">
      <c r="A162" s="56"/>
      <c r="B162" s="29"/>
      <c r="C162" s="29"/>
      <c r="D162" s="29"/>
      <c r="E162" s="29"/>
      <c r="F162" s="29"/>
      <c r="G162" s="29"/>
      <c r="H162" s="29"/>
      <c r="I162" s="59">
        <f t="shared" si="116"/>
        <v>147</v>
      </c>
      <c r="J162" s="20">
        <f t="shared" si="102"/>
        <v>13388.0201599838</v>
      </c>
      <c r="K162" s="20">
        <f t="shared" si="102"/>
        <v>6701.4478689696689</v>
      </c>
      <c r="L162" s="20">
        <f t="shared" si="117"/>
        <v>10308.19394166727</v>
      </c>
      <c r="M162" s="20">
        <f t="shared" si="109"/>
        <v>-3606.7460726976014</v>
      </c>
      <c r="N162" s="20">
        <f t="shared" si="118"/>
        <v>880649.26358924096</v>
      </c>
      <c r="O162" s="21">
        <f t="shared" si="119"/>
        <v>4782472.685846136</v>
      </c>
      <c r="P162" s="29"/>
      <c r="Q162" s="29"/>
      <c r="R162" s="2"/>
      <c r="S162" s="2"/>
      <c r="T162" s="2"/>
      <c r="U162" s="2"/>
      <c r="V162" s="2"/>
      <c r="W162" s="2"/>
      <c r="X162" s="2"/>
      <c r="Y162" s="2"/>
      <c r="Z162" s="19">
        <f t="shared" si="120"/>
        <v>147</v>
      </c>
      <c r="AA162" s="20">
        <f t="shared" si="110"/>
        <v>880649.26358924096</v>
      </c>
      <c r="AB162" s="20">
        <f t="shared" si="114"/>
        <v>10308.19394166727</v>
      </c>
      <c r="AC162" s="20">
        <f t="shared" si="111"/>
        <v>1630.4328785293612</v>
      </c>
      <c r="AD162" s="21">
        <f t="shared" ref="AD162:AD225" si="124">IF(AB162&gt;AC162,AB162-AC162,0)</f>
        <v>8677.7610631379084</v>
      </c>
      <c r="AE162" s="2"/>
      <c r="AF162" s="13"/>
      <c r="AG162" s="2"/>
      <c r="AJ162" s="25">
        <f t="shared" si="108"/>
        <v>0</v>
      </c>
      <c r="AK162" s="25">
        <f t="shared" ref="AK162:AK225" si="125">IF(AA162=0,AC162,0)</f>
        <v>0</v>
      </c>
      <c r="AL162" s="25"/>
      <c r="AM162" s="26">
        <f t="shared" si="115"/>
        <v>10308.19394166727</v>
      </c>
      <c r="AN162" s="26">
        <f t="shared" ref="AN162:AN225" si="126">IF((AA161-AJ162+AC162)&gt;0,IF((AA161-AJ162+AC162)&gt;AB161,AB161,IF((AA161-AJ162+AC162)&lt;AB161,AA161-AJ162+AC162,0)),0)</f>
        <v>10308.193941667265</v>
      </c>
      <c r="AO162" s="25"/>
      <c r="AP162" s="25"/>
      <c r="AQ162" s="25">
        <f t="shared" si="121"/>
        <v>94</v>
      </c>
      <c r="AR162" s="25">
        <f t="shared" si="112"/>
        <v>0.99817002162701707</v>
      </c>
      <c r="AS162" s="25">
        <f t="shared" si="122"/>
        <v>0.84183137339520686</v>
      </c>
      <c r="AT162" s="25">
        <f t="shared" si="113"/>
        <v>86.273796329887162</v>
      </c>
    </row>
    <row r="163" spans="1:46" x14ac:dyDescent="0.25">
      <c r="A163" s="56"/>
      <c r="B163" s="29"/>
      <c r="C163" s="29"/>
      <c r="D163" s="29"/>
      <c r="E163" s="29"/>
      <c r="F163" s="29"/>
      <c r="G163" s="29"/>
      <c r="H163" s="29"/>
      <c r="I163" s="59">
        <f t="shared" si="116"/>
        <v>148</v>
      </c>
      <c r="J163" s="20">
        <f t="shared" si="102"/>
        <v>13388.0201599838</v>
      </c>
      <c r="K163" s="20">
        <f t="shared" si="102"/>
        <v>6701.4478689696689</v>
      </c>
      <c r="L163" s="20">
        <f t="shared" si="117"/>
        <v>10308.193941667267</v>
      </c>
      <c r="M163" s="20">
        <f t="shared" si="109"/>
        <v>-3606.7460726975978</v>
      </c>
      <c r="N163" s="20">
        <f t="shared" si="118"/>
        <v>871955.59329748736</v>
      </c>
      <c r="O163" s="21">
        <f t="shared" si="119"/>
        <v>4782472.685846136</v>
      </c>
      <c r="P163" s="29"/>
      <c r="Q163" s="29"/>
      <c r="R163" s="2"/>
      <c r="S163" s="2"/>
      <c r="T163" s="2"/>
      <c r="U163" s="2"/>
      <c r="V163" s="2"/>
      <c r="W163" s="2"/>
      <c r="X163" s="2"/>
      <c r="Y163" s="2"/>
      <c r="Z163" s="19">
        <f t="shared" si="120"/>
        <v>148</v>
      </c>
      <c r="AA163" s="20">
        <f t="shared" si="110"/>
        <v>871955.59329748736</v>
      </c>
      <c r="AB163" s="20">
        <f t="shared" si="114"/>
        <v>10308.193941667267</v>
      </c>
      <c r="AC163" s="20">
        <f t="shared" si="111"/>
        <v>1614.5236499136083</v>
      </c>
      <c r="AD163" s="21">
        <f t="shared" si="124"/>
        <v>8693.6702917536586</v>
      </c>
      <c r="AE163" s="2"/>
      <c r="AF163" s="13"/>
      <c r="AG163" s="2"/>
      <c r="AJ163" s="25">
        <f t="shared" si="108"/>
        <v>0</v>
      </c>
      <c r="AK163" s="25">
        <f t="shared" si="125"/>
        <v>0</v>
      </c>
      <c r="AL163" s="25"/>
      <c r="AM163" s="26">
        <f t="shared" si="115"/>
        <v>10308.193941667267</v>
      </c>
      <c r="AN163" s="26">
        <f t="shared" si="126"/>
        <v>10308.19394166727</v>
      </c>
      <c r="AO163" s="25"/>
      <c r="AP163" s="25"/>
      <c r="AQ163" s="25">
        <f t="shared" si="121"/>
        <v>93</v>
      </c>
      <c r="AR163" s="25">
        <f t="shared" si="112"/>
        <v>0.99817002162701707</v>
      </c>
      <c r="AS163" s="25">
        <f t="shared" si="122"/>
        <v>0.843374730913098</v>
      </c>
      <c r="AT163" s="25">
        <f t="shared" si="113"/>
        <v>85.431964956491996</v>
      </c>
    </row>
    <row r="164" spans="1:46" x14ac:dyDescent="0.25">
      <c r="A164" s="56"/>
      <c r="B164" s="29"/>
      <c r="C164" s="29"/>
      <c r="D164" s="29"/>
      <c r="E164" s="29"/>
      <c r="F164" s="29"/>
      <c r="G164" s="29"/>
      <c r="H164" s="29"/>
      <c r="I164" s="59">
        <f t="shared" si="116"/>
        <v>149</v>
      </c>
      <c r="J164" s="20">
        <f t="shared" ref="J164:K227" si="127">J163</f>
        <v>13388.0201599838</v>
      </c>
      <c r="K164" s="20">
        <f t="shared" si="127"/>
        <v>6701.4478689696689</v>
      </c>
      <c r="L164" s="20">
        <f t="shared" si="117"/>
        <v>10308.19394166727</v>
      </c>
      <c r="M164" s="20">
        <f t="shared" si="109"/>
        <v>-3606.7460726976014</v>
      </c>
      <c r="N164" s="20">
        <f t="shared" si="118"/>
        <v>863245.98461019876</v>
      </c>
      <c r="O164" s="21">
        <f t="shared" si="119"/>
        <v>4782472.685846136</v>
      </c>
      <c r="P164" s="29"/>
      <c r="Q164" s="29"/>
      <c r="R164" s="2"/>
      <c r="S164" s="2"/>
      <c r="T164" s="2"/>
      <c r="U164" s="2"/>
      <c r="V164" s="2"/>
      <c r="W164" s="2"/>
      <c r="X164" s="2"/>
      <c r="Y164" s="2"/>
      <c r="Z164" s="19">
        <f t="shared" si="120"/>
        <v>149</v>
      </c>
      <c r="AA164" s="20">
        <f t="shared" si="110"/>
        <v>863245.98461019876</v>
      </c>
      <c r="AB164" s="20">
        <f t="shared" si="114"/>
        <v>10308.19394166727</v>
      </c>
      <c r="AC164" s="20">
        <f t="shared" si="111"/>
        <v>1598.5852543787269</v>
      </c>
      <c r="AD164" s="21">
        <f t="shared" si="124"/>
        <v>8709.6086872885426</v>
      </c>
      <c r="AE164" s="2"/>
      <c r="AF164" s="13"/>
      <c r="AG164" s="2"/>
      <c r="AJ164" s="25">
        <f t="shared" si="108"/>
        <v>0</v>
      </c>
      <c r="AK164" s="25">
        <f t="shared" si="125"/>
        <v>0</v>
      </c>
      <c r="AL164" s="25"/>
      <c r="AM164" s="26">
        <f t="shared" si="115"/>
        <v>10308.19394166727</v>
      </c>
      <c r="AN164" s="26">
        <f t="shared" si="126"/>
        <v>10308.193941667267</v>
      </c>
      <c r="AO164" s="25"/>
      <c r="AP164" s="25"/>
      <c r="AQ164" s="25">
        <f t="shared" si="121"/>
        <v>92</v>
      </c>
      <c r="AR164" s="25">
        <f t="shared" si="112"/>
        <v>0.99817002162701707</v>
      </c>
      <c r="AS164" s="25">
        <f t="shared" si="122"/>
        <v>0.84492091791977209</v>
      </c>
      <c r="AT164" s="25">
        <f t="shared" si="113"/>
        <v>84.588590225578869</v>
      </c>
    </row>
    <row r="165" spans="1:46" x14ac:dyDescent="0.25">
      <c r="A165" s="56"/>
      <c r="B165" s="29"/>
      <c r="C165" s="29"/>
      <c r="D165" s="29"/>
      <c r="E165" s="29"/>
      <c r="F165" s="29"/>
      <c r="G165" s="29"/>
      <c r="H165" s="29"/>
      <c r="I165" s="59">
        <f t="shared" si="116"/>
        <v>150</v>
      </c>
      <c r="J165" s="20">
        <f t="shared" si="127"/>
        <v>13388.0201599838</v>
      </c>
      <c r="K165" s="20">
        <f t="shared" si="127"/>
        <v>6701.4478689696689</v>
      </c>
      <c r="L165" s="20">
        <f t="shared" si="117"/>
        <v>10308.193941667274</v>
      </c>
      <c r="M165" s="20">
        <f t="shared" si="109"/>
        <v>-3606.7460726976051</v>
      </c>
      <c r="N165" s="20">
        <f t="shared" si="118"/>
        <v>854520.40830698353</v>
      </c>
      <c r="O165" s="21">
        <f t="shared" si="119"/>
        <v>4782472.685846136</v>
      </c>
      <c r="P165" s="29"/>
      <c r="Q165" s="29"/>
      <c r="R165" s="2"/>
      <c r="S165" s="2"/>
      <c r="T165" s="2"/>
      <c r="U165" s="2"/>
      <c r="V165" s="2"/>
      <c r="W165" s="2"/>
      <c r="X165" s="2"/>
      <c r="Y165" s="2"/>
      <c r="Z165" s="19">
        <f t="shared" si="120"/>
        <v>150</v>
      </c>
      <c r="AA165" s="20">
        <f t="shared" si="110"/>
        <v>854520.40830698353</v>
      </c>
      <c r="AB165" s="20">
        <f t="shared" si="114"/>
        <v>10308.193941667274</v>
      </c>
      <c r="AC165" s="20">
        <f t="shared" si="111"/>
        <v>1582.6176384520311</v>
      </c>
      <c r="AD165" s="21">
        <f t="shared" si="124"/>
        <v>8725.5763032152427</v>
      </c>
      <c r="AE165" s="2"/>
      <c r="AF165" s="13"/>
      <c r="AG165" s="2"/>
      <c r="AJ165" s="25">
        <f t="shared" si="108"/>
        <v>0</v>
      </c>
      <c r="AK165" s="25">
        <f t="shared" si="125"/>
        <v>0</v>
      </c>
      <c r="AL165" s="25"/>
      <c r="AM165" s="26">
        <f t="shared" si="115"/>
        <v>10308.193941667274</v>
      </c>
      <c r="AN165" s="26">
        <f t="shared" si="126"/>
        <v>10308.19394166727</v>
      </c>
      <c r="AO165" s="25"/>
      <c r="AP165" s="25"/>
      <c r="AQ165" s="25">
        <f t="shared" si="121"/>
        <v>91</v>
      </c>
      <c r="AR165" s="25">
        <f t="shared" si="112"/>
        <v>0.99817002162701707</v>
      </c>
      <c r="AS165" s="25">
        <f t="shared" si="122"/>
        <v>0.84646993960262507</v>
      </c>
      <c r="AT165" s="25">
        <f t="shared" si="113"/>
        <v>83.743669307659061</v>
      </c>
    </row>
    <row r="166" spans="1:46" x14ac:dyDescent="0.25">
      <c r="A166" s="56"/>
      <c r="B166" s="29"/>
      <c r="C166" s="29"/>
      <c r="D166" s="29"/>
      <c r="E166" s="29"/>
      <c r="F166" s="29"/>
      <c r="G166" s="29"/>
      <c r="H166" s="29"/>
      <c r="I166" s="59">
        <f t="shared" si="116"/>
        <v>151</v>
      </c>
      <c r="J166" s="20">
        <f>J165*(1+$K$4)</f>
        <v>13521.900361583639</v>
      </c>
      <c r="K166" s="20">
        <f t="shared" ref="K166" si="128">J166-($O$4+$O$7+$O$9)*POWER((1+$K$4),(I165-6)/12)</f>
        <v>6768.4623476593661</v>
      </c>
      <c r="L166" s="20">
        <f t="shared" si="117"/>
        <v>10308.193941667279</v>
      </c>
      <c r="M166" s="20">
        <f t="shared" si="109"/>
        <v>-3539.7315940079134</v>
      </c>
      <c r="N166" s="20">
        <f t="shared" si="118"/>
        <v>845778.83511387906</v>
      </c>
      <c r="O166" s="21">
        <f t="shared" si="119"/>
        <v>4782472.685846136</v>
      </c>
      <c r="P166" s="29"/>
      <c r="Q166" s="29"/>
      <c r="R166" s="2"/>
      <c r="S166" s="2"/>
      <c r="T166" s="2"/>
      <c r="U166" s="2"/>
      <c r="V166" s="2"/>
      <c r="W166" s="2"/>
      <c r="X166" s="2"/>
      <c r="Y166" s="2"/>
      <c r="Z166" s="19">
        <f t="shared" si="120"/>
        <v>151</v>
      </c>
      <c r="AA166" s="20">
        <f t="shared" si="110"/>
        <v>845778.83511387906</v>
      </c>
      <c r="AB166" s="20">
        <f t="shared" si="114"/>
        <v>10308.193941667279</v>
      </c>
      <c r="AC166" s="20">
        <f t="shared" si="111"/>
        <v>1566.6207485628031</v>
      </c>
      <c r="AD166" s="21">
        <f t="shared" si="124"/>
        <v>8741.5731931044756</v>
      </c>
      <c r="AE166" s="2"/>
      <c r="AF166" s="13"/>
      <c r="AG166" s="2"/>
      <c r="AJ166" s="25">
        <f t="shared" si="108"/>
        <v>0</v>
      </c>
      <c r="AK166" s="25">
        <f t="shared" si="125"/>
        <v>0</v>
      </c>
      <c r="AL166" s="25"/>
      <c r="AM166" s="26">
        <f t="shared" si="115"/>
        <v>10308.193941667279</v>
      </c>
      <c r="AN166" s="26">
        <f t="shared" si="126"/>
        <v>10308.193941667274</v>
      </c>
      <c r="AO166" s="25"/>
      <c r="AP166" s="25"/>
      <c r="AQ166" s="25">
        <f t="shared" si="121"/>
        <v>90</v>
      </c>
      <c r="AR166" s="25">
        <f t="shared" si="112"/>
        <v>0.99817002162701707</v>
      </c>
      <c r="AS166" s="25">
        <f t="shared" si="122"/>
        <v>0.84802180115856329</v>
      </c>
      <c r="AT166" s="25">
        <f t="shared" si="113"/>
        <v>82.897199368056391</v>
      </c>
    </row>
    <row r="167" spans="1:46" x14ac:dyDescent="0.25">
      <c r="A167" s="56"/>
      <c r="B167" s="29"/>
      <c r="C167" s="29"/>
      <c r="D167" s="29"/>
      <c r="E167" s="29"/>
      <c r="F167" s="29"/>
      <c r="G167" s="29"/>
      <c r="H167" s="29"/>
      <c r="I167" s="59">
        <f t="shared" si="116"/>
        <v>152</v>
      </c>
      <c r="J167" s="20">
        <f t="shared" si="127"/>
        <v>13521.900361583639</v>
      </c>
      <c r="K167" s="20">
        <f t="shared" si="127"/>
        <v>6768.4623476593661</v>
      </c>
      <c r="L167" s="20">
        <f t="shared" si="117"/>
        <v>10308.193941667276</v>
      </c>
      <c r="M167" s="20">
        <f t="shared" si="109"/>
        <v>-3539.7315940079097</v>
      </c>
      <c r="N167" s="20">
        <f t="shared" si="118"/>
        <v>837021.23570325389</v>
      </c>
      <c r="O167" s="21">
        <f t="shared" si="119"/>
        <v>4782472.685846136</v>
      </c>
      <c r="P167" s="29"/>
      <c r="Q167" s="29"/>
      <c r="R167" s="2"/>
      <c r="S167" s="2"/>
      <c r="T167" s="2"/>
      <c r="U167" s="2"/>
      <c r="V167" s="2"/>
      <c r="W167" s="2"/>
      <c r="X167" s="2"/>
      <c r="Y167" s="2"/>
      <c r="Z167" s="19">
        <f t="shared" si="120"/>
        <v>152</v>
      </c>
      <c r="AA167" s="20">
        <f t="shared" si="110"/>
        <v>837021.23570325389</v>
      </c>
      <c r="AB167" s="20">
        <f t="shared" si="114"/>
        <v>10308.193941667276</v>
      </c>
      <c r="AC167" s="20">
        <f t="shared" si="111"/>
        <v>1550.5945310421116</v>
      </c>
      <c r="AD167" s="21">
        <f t="shared" si="124"/>
        <v>8757.5994106251637</v>
      </c>
      <c r="AE167" s="2"/>
      <c r="AF167" s="13"/>
      <c r="AG167" s="2"/>
      <c r="AJ167" s="25">
        <f t="shared" si="108"/>
        <v>0</v>
      </c>
      <c r="AK167" s="25">
        <f t="shared" si="125"/>
        <v>0</v>
      </c>
      <c r="AL167" s="25"/>
      <c r="AM167" s="26">
        <f t="shared" si="115"/>
        <v>10308.193941667276</v>
      </c>
      <c r="AN167" s="26">
        <f t="shared" si="126"/>
        <v>10308.193941667279</v>
      </c>
      <c r="AO167" s="25"/>
      <c r="AP167" s="25"/>
      <c r="AQ167" s="25">
        <f t="shared" si="121"/>
        <v>89</v>
      </c>
      <c r="AR167" s="25">
        <f t="shared" si="112"/>
        <v>0.99817002162701707</v>
      </c>
      <c r="AS167" s="25">
        <f t="shared" si="122"/>
        <v>0.84957650779402061</v>
      </c>
      <c r="AT167" s="25">
        <f t="shared" si="113"/>
        <v>82.049177566897853</v>
      </c>
    </row>
    <row r="168" spans="1:46" x14ac:dyDescent="0.25">
      <c r="A168" s="56"/>
      <c r="B168" s="29"/>
      <c r="C168" s="29"/>
      <c r="D168" s="29"/>
      <c r="E168" s="29"/>
      <c r="F168" s="29"/>
      <c r="G168" s="29"/>
      <c r="H168" s="29"/>
      <c r="I168" s="59">
        <f t="shared" si="116"/>
        <v>153</v>
      </c>
      <c r="J168" s="20">
        <f t="shared" si="127"/>
        <v>13521.900361583639</v>
      </c>
      <c r="K168" s="20">
        <f t="shared" si="127"/>
        <v>6768.4623476593661</v>
      </c>
      <c r="L168" s="20">
        <f t="shared" si="117"/>
        <v>10308.193941667278</v>
      </c>
      <c r="M168" s="20">
        <f t="shared" si="109"/>
        <v>-3539.7315940079116</v>
      </c>
      <c r="N168" s="20">
        <f t="shared" si="118"/>
        <v>828247.5806937092</v>
      </c>
      <c r="O168" s="21">
        <f t="shared" si="119"/>
        <v>4782472.685846136</v>
      </c>
      <c r="P168" s="29"/>
      <c r="Q168" s="29"/>
      <c r="R168" s="2"/>
      <c r="S168" s="2"/>
      <c r="T168" s="2"/>
      <c r="U168" s="2"/>
      <c r="V168" s="2"/>
      <c r="W168" s="2"/>
      <c r="X168" s="2"/>
      <c r="Y168" s="2"/>
      <c r="Z168" s="19">
        <f t="shared" si="120"/>
        <v>153</v>
      </c>
      <c r="AA168" s="20">
        <f t="shared" si="110"/>
        <v>828247.5806937092</v>
      </c>
      <c r="AB168" s="20">
        <f t="shared" si="114"/>
        <v>10308.193941667278</v>
      </c>
      <c r="AC168" s="20">
        <f t="shared" si="111"/>
        <v>1534.5389321226321</v>
      </c>
      <c r="AD168" s="21">
        <f t="shared" si="124"/>
        <v>8773.6550095446455</v>
      </c>
      <c r="AE168" s="2"/>
      <c r="AF168" s="13"/>
      <c r="AG168" s="2"/>
      <c r="AJ168" s="25">
        <f t="shared" si="108"/>
        <v>0</v>
      </c>
      <c r="AK168" s="25">
        <f t="shared" si="125"/>
        <v>0</v>
      </c>
      <c r="AL168" s="25"/>
      <c r="AM168" s="26">
        <f t="shared" si="115"/>
        <v>10308.193941667278</v>
      </c>
      <c r="AN168" s="26">
        <f t="shared" si="126"/>
        <v>10308.193941667276</v>
      </c>
      <c r="AO168" s="25"/>
      <c r="AP168" s="25"/>
      <c r="AQ168" s="25">
        <f t="shared" si="121"/>
        <v>88</v>
      </c>
      <c r="AR168" s="25">
        <f t="shared" si="112"/>
        <v>0.99817002162701707</v>
      </c>
      <c r="AS168" s="25">
        <f t="shared" si="122"/>
        <v>0.85113406472497632</v>
      </c>
      <c r="AT168" s="25">
        <f t="shared" si="113"/>
        <v>81.199601059103827</v>
      </c>
    </row>
    <row r="169" spans="1:46" x14ac:dyDescent="0.25">
      <c r="A169" s="56"/>
      <c r="B169" s="29"/>
      <c r="C169" s="29"/>
      <c r="D169" s="29"/>
      <c r="E169" s="29"/>
      <c r="F169" s="29"/>
      <c r="G169" s="29"/>
      <c r="H169" s="29"/>
      <c r="I169" s="59">
        <f t="shared" si="116"/>
        <v>154</v>
      </c>
      <c r="J169" s="20">
        <f t="shared" si="127"/>
        <v>13521.900361583639</v>
      </c>
      <c r="K169" s="20">
        <f t="shared" si="127"/>
        <v>6768.4623476593661</v>
      </c>
      <c r="L169" s="20">
        <f t="shared" si="117"/>
        <v>10308.193941667283</v>
      </c>
      <c r="M169" s="20">
        <f t="shared" si="109"/>
        <v>-3539.731594007917</v>
      </c>
      <c r="N169" s="20">
        <f t="shared" si="118"/>
        <v>819457.84064998035</v>
      </c>
      <c r="O169" s="21">
        <f t="shared" si="119"/>
        <v>4782472.685846136</v>
      </c>
      <c r="P169" s="29"/>
      <c r="Q169" s="29"/>
      <c r="R169" s="2"/>
      <c r="S169" s="2"/>
      <c r="T169" s="2"/>
      <c r="U169" s="2"/>
      <c r="V169" s="2"/>
      <c r="W169" s="2"/>
      <c r="X169" s="2"/>
      <c r="Y169" s="2"/>
      <c r="Z169" s="19">
        <f t="shared" si="120"/>
        <v>154</v>
      </c>
      <c r="AA169" s="20">
        <f t="shared" si="110"/>
        <v>819457.84064998035</v>
      </c>
      <c r="AB169" s="20">
        <f t="shared" si="114"/>
        <v>10308.193941667283</v>
      </c>
      <c r="AC169" s="20">
        <f t="shared" si="111"/>
        <v>1518.4538979384668</v>
      </c>
      <c r="AD169" s="21">
        <f t="shared" si="124"/>
        <v>8789.7400437288161</v>
      </c>
      <c r="AE169" s="2"/>
      <c r="AF169" s="13"/>
      <c r="AG169" s="2"/>
      <c r="AJ169" s="25">
        <f t="shared" si="108"/>
        <v>0</v>
      </c>
      <c r="AK169" s="25">
        <f t="shared" si="125"/>
        <v>0</v>
      </c>
      <c r="AL169" s="25"/>
      <c r="AM169" s="26">
        <f t="shared" si="115"/>
        <v>10308.193941667283</v>
      </c>
      <c r="AN169" s="26">
        <f t="shared" si="126"/>
        <v>10308.193941667278</v>
      </c>
      <c r="AO169" s="25"/>
      <c r="AP169" s="25"/>
      <c r="AQ169" s="25">
        <f t="shared" si="121"/>
        <v>87</v>
      </c>
      <c r="AR169" s="25">
        <f t="shared" si="112"/>
        <v>0.99817002162701707</v>
      </c>
      <c r="AS169" s="25">
        <f t="shared" si="122"/>
        <v>0.85269447717697222</v>
      </c>
      <c r="AT169" s="25">
        <f t="shared" si="113"/>
        <v>80.348466994378796</v>
      </c>
    </row>
    <row r="170" spans="1:46" x14ac:dyDescent="0.25">
      <c r="A170" s="56"/>
      <c r="B170" s="29"/>
      <c r="C170" s="29"/>
      <c r="D170" s="29"/>
      <c r="E170" s="29"/>
      <c r="F170" s="29"/>
      <c r="G170" s="29"/>
      <c r="H170" s="29"/>
      <c r="I170" s="59">
        <f t="shared" si="116"/>
        <v>155</v>
      </c>
      <c r="J170" s="20">
        <f t="shared" si="127"/>
        <v>13521.900361583639</v>
      </c>
      <c r="K170" s="20">
        <f t="shared" si="127"/>
        <v>6768.4623476593661</v>
      </c>
      <c r="L170" s="20">
        <f t="shared" si="117"/>
        <v>10308.193941667281</v>
      </c>
      <c r="M170" s="20">
        <f t="shared" si="109"/>
        <v>-3539.7315940079152</v>
      </c>
      <c r="N170" s="20">
        <f t="shared" si="118"/>
        <v>810651.98608283803</v>
      </c>
      <c r="O170" s="21">
        <f t="shared" si="119"/>
        <v>4782472.685846136</v>
      </c>
      <c r="P170" s="29"/>
      <c r="Q170" s="29"/>
      <c r="R170" s="2"/>
      <c r="S170" s="2"/>
      <c r="T170" s="2"/>
      <c r="U170" s="2"/>
      <c r="V170" s="2"/>
      <c r="W170" s="2"/>
      <c r="X170" s="2"/>
      <c r="Y170" s="2"/>
      <c r="Z170" s="19">
        <f t="shared" si="120"/>
        <v>155</v>
      </c>
      <c r="AA170" s="20">
        <f t="shared" si="110"/>
        <v>810651.98608283803</v>
      </c>
      <c r="AB170" s="20">
        <f t="shared" si="114"/>
        <v>10308.193941667281</v>
      </c>
      <c r="AC170" s="20">
        <f t="shared" si="111"/>
        <v>1502.3393745249639</v>
      </c>
      <c r="AD170" s="21">
        <f t="shared" si="124"/>
        <v>8805.854567142318</v>
      </c>
      <c r="AE170" s="2"/>
      <c r="AF170" s="13"/>
      <c r="AG170" s="2"/>
      <c r="AJ170" s="25">
        <f t="shared" si="108"/>
        <v>0</v>
      </c>
      <c r="AK170" s="25">
        <f t="shared" si="125"/>
        <v>0</v>
      </c>
      <c r="AL170" s="25"/>
      <c r="AM170" s="26">
        <f t="shared" si="115"/>
        <v>10308.193941667281</v>
      </c>
      <c r="AN170" s="26">
        <f t="shared" si="126"/>
        <v>10308.193941667283</v>
      </c>
      <c r="AO170" s="25"/>
      <c r="AP170" s="25"/>
      <c r="AQ170" s="25">
        <f t="shared" si="121"/>
        <v>86</v>
      </c>
      <c r="AR170" s="25">
        <f t="shared" si="112"/>
        <v>0.99817002162701707</v>
      </c>
      <c r="AS170" s="25">
        <f t="shared" si="122"/>
        <v>0.85425775038512997</v>
      </c>
      <c r="AT170" s="25">
        <f t="shared" si="113"/>
        <v>79.495772517201843</v>
      </c>
    </row>
    <row r="171" spans="1:46" x14ac:dyDescent="0.25">
      <c r="A171" s="56"/>
      <c r="B171" s="29"/>
      <c r="C171" s="29"/>
      <c r="D171" s="29"/>
      <c r="E171" s="29"/>
      <c r="F171" s="29"/>
      <c r="G171" s="29"/>
      <c r="H171" s="29"/>
      <c r="I171" s="60">
        <f>I170+1</f>
        <v>156</v>
      </c>
      <c r="J171" s="23">
        <f t="shared" si="127"/>
        <v>13521.900361583639</v>
      </c>
      <c r="K171" s="23">
        <f t="shared" si="127"/>
        <v>6768.4623476593661</v>
      </c>
      <c r="L171" s="23">
        <f t="shared" si="117"/>
        <v>10308.193941667279</v>
      </c>
      <c r="M171" s="23">
        <f t="shared" si="109"/>
        <v>-3539.7315940079134</v>
      </c>
      <c r="N171" s="23">
        <f t="shared" si="118"/>
        <v>801829.9874489893</v>
      </c>
      <c r="O171" s="24">
        <f t="shared" si="119"/>
        <v>4782472.685846136</v>
      </c>
      <c r="P171" s="29"/>
      <c r="Q171" s="29"/>
      <c r="R171" s="2"/>
      <c r="S171" s="2"/>
      <c r="T171" s="2"/>
      <c r="U171" s="2"/>
      <c r="V171" s="2"/>
      <c r="W171" s="2"/>
      <c r="X171" s="2"/>
      <c r="Y171" s="2"/>
      <c r="Z171" s="22">
        <f t="shared" si="120"/>
        <v>156</v>
      </c>
      <c r="AA171" s="23">
        <f t="shared" si="110"/>
        <v>801829.9874489893</v>
      </c>
      <c r="AB171" s="23">
        <f t="shared" si="114"/>
        <v>10308.193941667279</v>
      </c>
      <c r="AC171" s="23">
        <f t="shared" si="111"/>
        <v>1486.1953078185363</v>
      </c>
      <c r="AD171" s="24">
        <f t="shared" si="124"/>
        <v>8821.9986338487433</v>
      </c>
      <c r="AE171" s="2"/>
      <c r="AF171" s="14"/>
      <c r="AG171" s="2"/>
      <c r="AJ171" s="25">
        <f t="shared" si="108"/>
        <v>0</v>
      </c>
      <c r="AK171" s="25">
        <f t="shared" si="125"/>
        <v>0</v>
      </c>
      <c r="AL171" s="25"/>
      <c r="AM171" s="26">
        <f t="shared" si="115"/>
        <v>10308.193941667279</v>
      </c>
      <c r="AN171" s="26">
        <f t="shared" si="126"/>
        <v>10308.193941667281</v>
      </c>
      <c r="AO171" s="25"/>
      <c r="AP171" s="25"/>
      <c r="AQ171" s="25">
        <f t="shared" si="121"/>
        <v>85</v>
      </c>
      <c r="AR171" s="25">
        <f t="shared" si="112"/>
        <v>0.99817002162701707</v>
      </c>
      <c r="AS171" s="25">
        <f t="shared" si="122"/>
        <v>0.85582388959416933</v>
      </c>
      <c r="AT171" s="25">
        <f t="shared" si="113"/>
        <v>78.641514766816726</v>
      </c>
    </row>
    <row r="172" spans="1:46" x14ac:dyDescent="0.25">
      <c r="A172" s="56"/>
      <c r="B172" s="29"/>
      <c r="C172" s="29"/>
      <c r="D172" s="29"/>
      <c r="E172" s="29"/>
      <c r="F172" s="29"/>
      <c r="G172" s="29"/>
      <c r="H172" s="29"/>
      <c r="I172" s="62">
        <f t="shared" si="116"/>
        <v>157</v>
      </c>
      <c r="J172" s="17">
        <f t="shared" si="127"/>
        <v>13521.900361583639</v>
      </c>
      <c r="K172" s="17">
        <f t="shared" si="127"/>
        <v>6768.4623476593661</v>
      </c>
      <c r="L172" s="17">
        <f t="shared" si="117"/>
        <v>10308.193941667294</v>
      </c>
      <c r="M172" s="17">
        <f t="shared" si="109"/>
        <v>-3539.7315940079279</v>
      </c>
      <c r="N172" s="17">
        <f t="shared" si="118"/>
        <v>792991.81515097851</v>
      </c>
      <c r="O172" s="18">
        <f>O171*(1+K$7)</f>
        <v>4854209.7761338279</v>
      </c>
      <c r="P172" s="29"/>
      <c r="Q172" s="29"/>
      <c r="R172" s="2"/>
      <c r="S172" s="2"/>
      <c r="T172" s="2"/>
      <c r="U172" s="2"/>
      <c r="V172" s="2"/>
      <c r="W172" s="2"/>
      <c r="X172" s="2"/>
      <c r="Y172" s="2"/>
      <c r="Z172" s="16">
        <f t="shared" si="120"/>
        <v>157</v>
      </c>
      <c r="AA172" s="17">
        <f t="shared" si="110"/>
        <v>792991.81515097851</v>
      </c>
      <c r="AB172" s="17">
        <f t="shared" si="114"/>
        <v>10308.193941667294</v>
      </c>
      <c r="AC172" s="17">
        <f t="shared" si="111"/>
        <v>1470.0216436564804</v>
      </c>
      <c r="AD172" s="18">
        <f t="shared" si="124"/>
        <v>8838.1722980108134</v>
      </c>
      <c r="AE172" s="2"/>
      <c r="AF172" s="12"/>
      <c r="AG172" s="2"/>
      <c r="AJ172" s="25">
        <f t="shared" si="108"/>
        <v>0</v>
      </c>
      <c r="AK172" s="25">
        <f t="shared" si="125"/>
        <v>0</v>
      </c>
      <c r="AL172" s="25"/>
      <c r="AM172" s="26">
        <f t="shared" si="115"/>
        <v>10308.193941667294</v>
      </c>
      <c r="AN172" s="26">
        <f t="shared" si="126"/>
        <v>10308.193941667279</v>
      </c>
      <c r="AO172" s="25"/>
      <c r="AP172" s="25"/>
      <c r="AQ172" s="25">
        <f t="shared" si="121"/>
        <v>84</v>
      </c>
      <c r="AR172" s="25">
        <f t="shared" si="112"/>
        <v>0.99817002162701707</v>
      </c>
      <c r="AS172" s="25">
        <f t="shared" si="122"/>
        <v>0.8573929000584255</v>
      </c>
      <c r="AT172" s="25">
        <f t="shared" si="113"/>
        <v>77.78569087722245</v>
      </c>
    </row>
    <row r="173" spans="1:46" x14ac:dyDescent="0.25">
      <c r="A173" s="56"/>
      <c r="B173" s="29"/>
      <c r="C173" s="29"/>
      <c r="D173" s="29"/>
      <c r="E173" s="29"/>
      <c r="F173" s="29"/>
      <c r="G173" s="29"/>
      <c r="H173" s="29"/>
      <c r="I173" s="59">
        <f t="shared" si="116"/>
        <v>158</v>
      </c>
      <c r="J173" s="20">
        <f t="shared" si="127"/>
        <v>13521.900361583639</v>
      </c>
      <c r="K173" s="20">
        <f t="shared" si="127"/>
        <v>6768.4623476593661</v>
      </c>
      <c r="L173" s="20">
        <f t="shared" si="117"/>
        <v>10308.193941667294</v>
      </c>
      <c r="M173" s="20">
        <f t="shared" si="109"/>
        <v>-3539.7315940079279</v>
      </c>
      <c r="N173" s="20">
        <f t="shared" si="118"/>
        <v>784137.43953708804</v>
      </c>
      <c r="O173" s="21">
        <f t="shared" si="119"/>
        <v>4854209.7761338279</v>
      </c>
      <c r="P173" s="29"/>
      <c r="Q173" s="29"/>
      <c r="R173" s="2"/>
      <c r="S173" s="2"/>
      <c r="T173" s="2"/>
      <c r="U173" s="2"/>
      <c r="V173" s="2"/>
      <c r="W173" s="2"/>
      <c r="X173" s="2"/>
      <c r="Y173" s="2"/>
      <c r="Z173" s="19">
        <f t="shared" si="120"/>
        <v>158</v>
      </c>
      <c r="AA173" s="20">
        <f t="shared" si="110"/>
        <v>784137.43953708804</v>
      </c>
      <c r="AB173" s="20">
        <f t="shared" si="114"/>
        <v>10308.193941667294</v>
      </c>
      <c r="AC173" s="20">
        <f t="shared" si="111"/>
        <v>1453.8183277767939</v>
      </c>
      <c r="AD173" s="21">
        <f t="shared" si="124"/>
        <v>8854.375613890501</v>
      </c>
      <c r="AE173" s="2"/>
      <c r="AF173" s="13"/>
      <c r="AG173" s="2"/>
      <c r="AJ173" s="25">
        <f t="shared" si="108"/>
        <v>0</v>
      </c>
      <c r="AK173" s="25">
        <f t="shared" si="125"/>
        <v>0</v>
      </c>
      <c r="AL173" s="25"/>
      <c r="AM173" s="26">
        <f t="shared" si="115"/>
        <v>10308.193941667294</v>
      </c>
      <c r="AN173" s="26">
        <f t="shared" si="126"/>
        <v>10308.193941667294</v>
      </c>
      <c r="AO173" s="25"/>
      <c r="AP173" s="25"/>
      <c r="AQ173" s="25">
        <f t="shared" si="121"/>
        <v>83</v>
      </c>
      <c r="AR173" s="25">
        <f t="shared" si="112"/>
        <v>0.99817002162701707</v>
      </c>
      <c r="AS173" s="25">
        <f t="shared" si="122"/>
        <v>0.85896478704186596</v>
      </c>
      <c r="AT173" s="25">
        <f t="shared" si="113"/>
        <v>76.928297977164021</v>
      </c>
    </row>
    <row r="174" spans="1:46" x14ac:dyDescent="0.25">
      <c r="A174" s="56"/>
      <c r="B174" s="29"/>
      <c r="C174" s="29"/>
      <c r="D174" s="29"/>
      <c r="E174" s="29"/>
      <c r="F174" s="29"/>
      <c r="G174" s="29"/>
      <c r="H174" s="29"/>
      <c r="I174" s="59">
        <f t="shared" si="116"/>
        <v>159</v>
      </c>
      <c r="J174" s="20">
        <f t="shared" si="127"/>
        <v>13521.900361583639</v>
      </c>
      <c r="K174" s="20">
        <f t="shared" si="127"/>
        <v>6768.4623476593661</v>
      </c>
      <c r="L174" s="20">
        <f t="shared" si="117"/>
        <v>10308.193941667292</v>
      </c>
      <c r="M174" s="20">
        <f t="shared" si="109"/>
        <v>-3539.7315940079261</v>
      </c>
      <c r="N174" s="20">
        <f t="shared" si="118"/>
        <v>775266.83090123872</v>
      </c>
      <c r="O174" s="21">
        <f t="shared" si="119"/>
        <v>4854209.7761338279</v>
      </c>
      <c r="P174" s="29"/>
      <c r="Q174" s="29"/>
      <c r="R174" s="2"/>
      <c r="S174" s="2"/>
      <c r="T174" s="2"/>
      <c r="U174" s="2"/>
      <c r="V174" s="2"/>
      <c r="W174" s="2"/>
      <c r="X174" s="2"/>
      <c r="Y174" s="2"/>
      <c r="Z174" s="19">
        <f t="shared" si="120"/>
        <v>159</v>
      </c>
      <c r="AA174" s="20">
        <f t="shared" si="110"/>
        <v>775266.83090123872</v>
      </c>
      <c r="AB174" s="20">
        <f t="shared" si="114"/>
        <v>10308.193941667292</v>
      </c>
      <c r="AC174" s="20">
        <f t="shared" si="111"/>
        <v>1437.5853058179948</v>
      </c>
      <c r="AD174" s="21">
        <f t="shared" si="124"/>
        <v>8870.6086358492976</v>
      </c>
      <c r="AE174" s="2"/>
      <c r="AF174" s="13"/>
      <c r="AG174" s="2"/>
      <c r="AJ174" s="25">
        <f t="shared" si="108"/>
        <v>0</v>
      </c>
      <c r="AK174" s="25">
        <f t="shared" si="125"/>
        <v>0</v>
      </c>
      <c r="AL174" s="25"/>
      <c r="AM174" s="26">
        <f t="shared" si="115"/>
        <v>10308.193941667292</v>
      </c>
      <c r="AN174" s="26">
        <f t="shared" si="126"/>
        <v>10308.193941667294</v>
      </c>
      <c r="AO174" s="25"/>
      <c r="AP174" s="25"/>
      <c r="AQ174" s="25">
        <f t="shared" si="121"/>
        <v>82</v>
      </c>
      <c r="AR174" s="25">
        <f t="shared" si="112"/>
        <v>0.99817002162701707</v>
      </c>
      <c r="AS174" s="25">
        <f t="shared" si="122"/>
        <v>0.86053955581810937</v>
      </c>
      <c r="AT174" s="25">
        <f t="shared" si="113"/>
        <v>76.069333190122165</v>
      </c>
    </row>
    <row r="175" spans="1:46" x14ac:dyDescent="0.25">
      <c r="A175" s="56"/>
      <c r="B175" s="29"/>
      <c r="C175" s="29"/>
      <c r="D175" s="29"/>
      <c r="E175" s="29"/>
      <c r="F175" s="29"/>
      <c r="G175" s="29"/>
      <c r="H175" s="29"/>
      <c r="I175" s="59">
        <f t="shared" si="116"/>
        <v>160</v>
      </c>
      <c r="J175" s="20">
        <f t="shared" si="127"/>
        <v>13521.900361583639</v>
      </c>
      <c r="K175" s="20">
        <f t="shared" si="127"/>
        <v>6768.4623476593661</v>
      </c>
      <c r="L175" s="20">
        <f t="shared" si="117"/>
        <v>10308.19394166729</v>
      </c>
      <c r="M175" s="20">
        <f t="shared" si="109"/>
        <v>-3539.7315940079243</v>
      </c>
      <c r="N175" s="20">
        <f t="shared" si="118"/>
        <v>766379.95948289032</v>
      </c>
      <c r="O175" s="21">
        <f t="shared" si="119"/>
        <v>4854209.7761338279</v>
      </c>
      <c r="P175" s="29"/>
      <c r="Q175" s="29"/>
      <c r="R175" s="2"/>
      <c r="S175" s="2"/>
      <c r="T175" s="2"/>
      <c r="U175" s="2"/>
      <c r="V175" s="2"/>
      <c r="W175" s="2"/>
      <c r="X175" s="2"/>
      <c r="Y175" s="2"/>
      <c r="Z175" s="19">
        <f t="shared" si="120"/>
        <v>160</v>
      </c>
      <c r="AA175" s="20">
        <f t="shared" si="110"/>
        <v>766379.95948289032</v>
      </c>
      <c r="AB175" s="20">
        <f t="shared" si="114"/>
        <v>10308.19394166729</v>
      </c>
      <c r="AC175" s="20">
        <f t="shared" si="111"/>
        <v>1421.3225233189376</v>
      </c>
      <c r="AD175" s="21">
        <f t="shared" si="124"/>
        <v>8886.8714183483535</v>
      </c>
      <c r="AE175" s="2"/>
      <c r="AF175" s="13"/>
      <c r="AG175" s="2"/>
      <c r="AJ175" s="25">
        <f t="shared" si="108"/>
        <v>0</v>
      </c>
      <c r="AK175" s="25">
        <f t="shared" si="125"/>
        <v>0</v>
      </c>
      <c r="AL175" s="25"/>
      <c r="AM175" s="26">
        <f t="shared" si="115"/>
        <v>10308.19394166729</v>
      </c>
      <c r="AN175" s="26">
        <f t="shared" si="126"/>
        <v>10308.193941667292</v>
      </c>
      <c r="AO175" s="25"/>
      <c r="AP175" s="25"/>
      <c r="AQ175" s="25">
        <f t="shared" si="121"/>
        <v>81</v>
      </c>
      <c r="AR175" s="25">
        <f t="shared" si="112"/>
        <v>0.99817002162701707</v>
      </c>
      <c r="AS175" s="25">
        <f t="shared" si="122"/>
        <v>0.86211721167044253</v>
      </c>
      <c r="AT175" s="25">
        <f t="shared" si="113"/>
        <v>75.208793634304072</v>
      </c>
    </row>
    <row r="176" spans="1:46" x14ac:dyDescent="0.25">
      <c r="A176" s="56"/>
      <c r="B176" s="29"/>
      <c r="C176" s="29"/>
      <c r="D176" s="29"/>
      <c r="E176" s="29"/>
      <c r="F176" s="29"/>
      <c r="G176" s="29"/>
      <c r="H176" s="29"/>
      <c r="I176" s="59">
        <f t="shared" si="116"/>
        <v>161</v>
      </c>
      <c r="J176" s="20">
        <f t="shared" si="127"/>
        <v>13521.900361583639</v>
      </c>
      <c r="K176" s="20">
        <f t="shared" si="127"/>
        <v>6768.4623476593661</v>
      </c>
      <c r="L176" s="20">
        <f t="shared" si="117"/>
        <v>10308.193941667301</v>
      </c>
      <c r="M176" s="20">
        <f t="shared" si="109"/>
        <v>-3539.7315940079352</v>
      </c>
      <c r="N176" s="20">
        <f t="shared" si="118"/>
        <v>757476.79546694166</v>
      </c>
      <c r="O176" s="21">
        <f t="shared" si="119"/>
        <v>4854209.7761338279</v>
      </c>
      <c r="P176" s="29"/>
      <c r="Q176" s="29"/>
      <c r="R176" s="2"/>
      <c r="S176" s="2"/>
      <c r="T176" s="2"/>
      <c r="U176" s="2"/>
      <c r="V176" s="2"/>
      <c r="W176" s="2"/>
      <c r="X176" s="2"/>
      <c r="Y176" s="2"/>
      <c r="Z176" s="19">
        <f t="shared" si="120"/>
        <v>161</v>
      </c>
      <c r="AA176" s="20">
        <f t="shared" si="110"/>
        <v>757476.79546694166</v>
      </c>
      <c r="AB176" s="20">
        <f t="shared" si="114"/>
        <v>10308.193941667301</v>
      </c>
      <c r="AC176" s="20">
        <f t="shared" si="111"/>
        <v>1405.0299257186323</v>
      </c>
      <c r="AD176" s="21">
        <f t="shared" si="124"/>
        <v>8903.1640159486687</v>
      </c>
      <c r="AE176" s="2"/>
      <c r="AF176" s="13"/>
      <c r="AG176" s="2"/>
      <c r="AJ176" s="25">
        <f t="shared" si="108"/>
        <v>0</v>
      </c>
      <c r="AK176" s="25">
        <f t="shared" si="125"/>
        <v>0</v>
      </c>
      <c r="AL176" s="25"/>
      <c r="AM176" s="26">
        <f t="shared" si="115"/>
        <v>10308.193941667301</v>
      </c>
      <c r="AN176" s="26">
        <f t="shared" si="126"/>
        <v>10308.19394166729</v>
      </c>
      <c r="AO176" s="25"/>
      <c r="AP176" s="25"/>
      <c r="AQ176" s="25">
        <f t="shared" si="121"/>
        <v>80</v>
      </c>
      <c r="AR176" s="25">
        <f t="shared" si="112"/>
        <v>0.99817002162701707</v>
      </c>
      <c r="AS176" s="25">
        <f t="shared" si="122"/>
        <v>0.8636977598918385</v>
      </c>
      <c r="AT176" s="25">
        <f t="shared" si="113"/>
        <v>74.34667642263355</v>
      </c>
    </row>
    <row r="177" spans="1:46" x14ac:dyDescent="0.25">
      <c r="A177" s="56"/>
      <c r="B177" s="29"/>
      <c r="C177" s="29"/>
      <c r="D177" s="29"/>
      <c r="E177" s="29"/>
      <c r="F177" s="29"/>
      <c r="G177" s="29"/>
      <c r="H177" s="29"/>
      <c r="I177" s="59">
        <f t="shared" si="116"/>
        <v>162</v>
      </c>
      <c r="J177" s="20">
        <f t="shared" si="127"/>
        <v>13521.900361583639</v>
      </c>
      <c r="K177" s="20">
        <f t="shared" si="127"/>
        <v>6768.4623476593661</v>
      </c>
      <c r="L177" s="20">
        <f t="shared" si="117"/>
        <v>10308.193941667296</v>
      </c>
      <c r="M177" s="20">
        <f t="shared" si="109"/>
        <v>-3539.7315940079297</v>
      </c>
      <c r="N177" s="20">
        <f t="shared" si="118"/>
        <v>748557.30898363038</v>
      </c>
      <c r="O177" s="21">
        <f t="shared" si="119"/>
        <v>4854209.7761338279</v>
      </c>
      <c r="P177" s="29"/>
      <c r="Q177" s="29"/>
      <c r="R177" s="2"/>
      <c r="S177" s="2"/>
      <c r="T177" s="2"/>
      <c r="U177" s="2"/>
      <c r="V177" s="2"/>
      <c r="W177" s="2"/>
      <c r="X177" s="2"/>
      <c r="Y177" s="2"/>
      <c r="Z177" s="19">
        <f t="shared" si="120"/>
        <v>162</v>
      </c>
      <c r="AA177" s="20">
        <f t="shared" si="110"/>
        <v>748557.30898363038</v>
      </c>
      <c r="AB177" s="20">
        <f t="shared" si="114"/>
        <v>10308.193941667296</v>
      </c>
      <c r="AC177" s="20">
        <f t="shared" si="111"/>
        <v>1388.7074583560598</v>
      </c>
      <c r="AD177" s="21">
        <f t="shared" si="124"/>
        <v>8919.486483311237</v>
      </c>
      <c r="AE177" s="2"/>
      <c r="AF177" s="13"/>
      <c r="AG177" s="2"/>
      <c r="AJ177" s="25">
        <f t="shared" si="108"/>
        <v>0</v>
      </c>
      <c r="AK177" s="25">
        <f t="shared" si="125"/>
        <v>0</v>
      </c>
      <c r="AL177" s="25"/>
      <c r="AM177" s="26">
        <f t="shared" si="115"/>
        <v>10308.193941667296</v>
      </c>
      <c r="AN177" s="26">
        <f t="shared" si="126"/>
        <v>10308.193941667301</v>
      </c>
      <c r="AO177" s="25"/>
      <c r="AP177" s="25"/>
      <c r="AQ177" s="25">
        <f t="shared" si="121"/>
        <v>79</v>
      </c>
      <c r="AR177" s="25">
        <f t="shared" si="112"/>
        <v>0.99817002162701707</v>
      </c>
      <c r="AS177" s="25">
        <f t="shared" si="122"/>
        <v>0.86528120578497347</v>
      </c>
      <c r="AT177" s="25">
        <f t="shared" si="113"/>
        <v>73.482978662741743</v>
      </c>
    </row>
    <row r="178" spans="1:46" x14ac:dyDescent="0.25">
      <c r="A178" s="56"/>
      <c r="B178" s="29"/>
      <c r="C178" s="29"/>
      <c r="D178" s="29"/>
      <c r="E178" s="29"/>
      <c r="F178" s="29"/>
      <c r="G178" s="29"/>
      <c r="H178" s="29"/>
      <c r="I178" s="59">
        <f t="shared" si="116"/>
        <v>163</v>
      </c>
      <c r="J178" s="20">
        <f>J177*(1+K4)</f>
        <v>13657.119365199476</v>
      </c>
      <c r="K178" s="20">
        <f t="shared" ref="K178" si="129">J178-($O$4+$O$7+$O$9)*POWER((1+$K$4),(I177-6)/12)</f>
        <v>6836.1469711359605</v>
      </c>
      <c r="L178" s="20">
        <f t="shared" si="117"/>
        <v>10308.193941667299</v>
      </c>
      <c r="M178" s="20">
        <f t="shared" si="109"/>
        <v>-3472.046970531339</v>
      </c>
      <c r="N178" s="20">
        <f t="shared" si="118"/>
        <v>739621.47010843304</v>
      </c>
      <c r="O178" s="21">
        <f t="shared" si="119"/>
        <v>4854209.7761338279</v>
      </c>
      <c r="P178" s="29"/>
      <c r="Q178" s="29"/>
      <c r="R178" s="2"/>
      <c r="S178" s="2"/>
      <c r="T178" s="2"/>
      <c r="U178" s="2"/>
      <c r="V178" s="2"/>
      <c r="W178" s="2"/>
      <c r="X178" s="2"/>
      <c r="Y178" s="2"/>
      <c r="Z178" s="19">
        <f t="shared" si="120"/>
        <v>163</v>
      </c>
      <c r="AA178" s="20">
        <f t="shared" si="110"/>
        <v>739621.47010843304</v>
      </c>
      <c r="AB178" s="20">
        <f t="shared" si="114"/>
        <v>10308.193941667299</v>
      </c>
      <c r="AC178" s="20">
        <f t="shared" si="111"/>
        <v>1372.355066469989</v>
      </c>
      <c r="AD178" s="21">
        <f t="shared" si="124"/>
        <v>8935.8388751973107</v>
      </c>
      <c r="AE178" s="2"/>
      <c r="AF178" s="13"/>
      <c r="AG178" s="2"/>
      <c r="AJ178" s="25">
        <f t="shared" si="108"/>
        <v>0</v>
      </c>
      <c r="AK178" s="25">
        <f t="shared" si="125"/>
        <v>0</v>
      </c>
      <c r="AL178" s="25"/>
      <c r="AM178" s="26">
        <f t="shared" si="115"/>
        <v>10308.193941667299</v>
      </c>
      <c r="AN178" s="26">
        <f t="shared" si="126"/>
        <v>10308.193941667296</v>
      </c>
      <c r="AO178" s="25"/>
      <c r="AP178" s="25"/>
      <c r="AQ178" s="25">
        <f t="shared" si="121"/>
        <v>78</v>
      </c>
      <c r="AR178" s="25">
        <f t="shared" si="112"/>
        <v>0.99817002162701707</v>
      </c>
      <c r="AS178" s="25">
        <f t="shared" si="122"/>
        <v>0.86686755466224596</v>
      </c>
      <c r="AT178" s="25">
        <f t="shared" si="113"/>
        <v>72.617697456956748</v>
      </c>
    </row>
    <row r="179" spans="1:46" x14ac:dyDescent="0.25">
      <c r="A179" s="56"/>
      <c r="B179" s="29"/>
      <c r="C179" s="29"/>
      <c r="D179" s="29"/>
      <c r="E179" s="29"/>
      <c r="F179" s="29"/>
      <c r="G179" s="29"/>
      <c r="H179" s="29"/>
      <c r="I179" s="59">
        <f t="shared" si="116"/>
        <v>164</v>
      </c>
      <c r="J179" s="20">
        <f t="shared" si="127"/>
        <v>13657.119365199476</v>
      </c>
      <c r="K179" s="20">
        <f t="shared" si="127"/>
        <v>6836.1469711359605</v>
      </c>
      <c r="L179" s="20">
        <f t="shared" si="117"/>
        <v>10308.193941667296</v>
      </c>
      <c r="M179" s="20">
        <f t="shared" si="109"/>
        <v>-3472.0469705313353</v>
      </c>
      <c r="N179" s="20">
        <f t="shared" si="118"/>
        <v>730669.24886196456</v>
      </c>
      <c r="O179" s="21">
        <f t="shared" si="119"/>
        <v>4854209.7761338279</v>
      </c>
      <c r="P179" s="29"/>
      <c r="Q179" s="29"/>
      <c r="R179" s="2"/>
      <c r="S179" s="2"/>
      <c r="T179" s="2"/>
      <c r="U179" s="2"/>
      <c r="V179" s="2"/>
      <c r="W179" s="2"/>
      <c r="X179" s="2"/>
      <c r="Y179" s="2"/>
      <c r="Z179" s="19">
        <f t="shared" si="120"/>
        <v>164</v>
      </c>
      <c r="AA179" s="20">
        <f t="shared" si="110"/>
        <v>730669.24886196456</v>
      </c>
      <c r="AB179" s="20">
        <f t="shared" si="114"/>
        <v>10308.193941667296</v>
      </c>
      <c r="AC179" s="20">
        <f t="shared" si="111"/>
        <v>1355.9726951987939</v>
      </c>
      <c r="AD179" s="21">
        <f t="shared" si="124"/>
        <v>8952.2212464685017</v>
      </c>
      <c r="AE179" s="2"/>
      <c r="AF179" s="13"/>
      <c r="AG179" s="2"/>
      <c r="AJ179" s="25">
        <f t="shared" si="108"/>
        <v>0</v>
      </c>
      <c r="AK179" s="25">
        <f t="shared" si="125"/>
        <v>0</v>
      </c>
      <c r="AL179" s="25"/>
      <c r="AM179" s="26">
        <f t="shared" si="115"/>
        <v>10308.193941667296</v>
      </c>
      <c r="AN179" s="26">
        <f t="shared" si="126"/>
        <v>10308.193941667299</v>
      </c>
      <c r="AO179" s="25"/>
      <c r="AP179" s="25"/>
      <c r="AQ179" s="25">
        <f t="shared" si="121"/>
        <v>77</v>
      </c>
      <c r="AR179" s="25">
        <f t="shared" si="112"/>
        <v>0.99817002162701707</v>
      </c>
      <c r="AS179" s="25">
        <f t="shared" si="122"/>
        <v>0.86845681184579337</v>
      </c>
      <c r="AT179" s="25">
        <f t="shared" si="113"/>
        <v>71.750829902294527</v>
      </c>
    </row>
    <row r="180" spans="1:46" x14ac:dyDescent="0.25">
      <c r="A180" s="56"/>
      <c r="B180" s="29"/>
      <c r="C180" s="29"/>
      <c r="D180" s="29"/>
      <c r="E180" s="29"/>
      <c r="F180" s="29"/>
      <c r="G180" s="29"/>
      <c r="H180" s="29"/>
      <c r="I180" s="59">
        <f t="shared" si="116"/>
        <v>165</v>
      </c>
      <c r="J180" s="20">
        <f t="shared" si="127"/>
        <v>13657.119365199476</v>
      </c>
      <c r="K180" s="20">
        <f t="shared" si="127"/>
        <v>6836.1469711359605</v>
      </c>
      <c r="L180" s="20">
        <f t="shared" si="117"/>
        <v>10308.193941667301</v>
      </c>
      <c r="M180" s="20">
        <f t="shared" si="109"/>
        <v>-3472.0469705313408</v>
      </c>
      <c r="N180" s="20">
        <f t="shared" si="118"/>
        <v>721700.61520987749</v>
      </c>
      <c r="O180" s="21">
        <f t="shared" si="119"/>
        <v>4854209.7761338279</v>
      </c>
      <c r="P180" s="29"/>
      <c r="Q180" s="29"/>
      <c r="R180" s="2"/>
      <c r="S180" s="2"/>
      <c r="T180" s="2"/>
      <c r="U180" s="2"/>
      <c r="V180" s="2"/>
      <c r="W180" s="2"/>
      <c r="X180" s="2"/>
      <c r="Y180" s="2"/>
      <c r="Z180" s="19">
        <f t="shared" si="120"/>
        <v>165</v>
      </c>
      <c r="AA180" s="20">
        <f t="shared" si="110"/>
        <v>721700.61520987749</v>
      </c>
      <c r="AB180" s="20">
        <f t="shared" si="114"/>
        <v>10308.193941667301</v>
      </c>
      <c r="AC180" s="20">
        <f t="shared" si="111"/>
        <v>1339.5602895802683</v>
      </c>
      <c r="AD180" s="21">
        <f t="shared" si="124"/>
        <v>8968.6336520870336</v>
      </c>
      <c r="AE180" s="2"/>
      <c r="AF180" s="13"/>
      <c r="AG180" s="2"/>
      <c r="AJ180" s="25">
        <f t="shared" si="108"/>
        <v>0</v>
      </c>
      <c r="AK180" s="25">
        <f t="shared" si="125"/>
        <v>0</v>
      </c>
      <c r="AL180" s="25"/>
      <c r="AM180" s="26">
        <f t="shared" si="115"/>
        <v>10308.193941667301</v>
      </c>
      <c r="AN180" s="26">
        <f t="shared" si="126"/>
        <v>10308.193941667296</v>
      </c>
      <c r="AO180" s="25"/>
      <c r="AP180" s="25"/>
      <c r="AQ180" s="25">
        <f t="shared" si="121"/>
        <v>76</v>
      </c>
      <c r="AR180" s="25">
        <f t="shared" si="112"/>
        <v>0.99817002162701707</v>
      </c>
      <c r="AS180" s="25">
        <f t="shared" si="122"/>
        <v>0.87004898266751074</v>
      </c>
      <c r="AT180" s="25">
        <f t="shared" si="113"/>
        <v>70.882373090448695</v>
      </c>
    </row>
    <row r="181" spans="1:46" x14ac:dyDescent="0.25">
      <c r="A181" s="56"/>
      <c r="B181" s="29"/>
      <c r="C181" s="29"/>
      <c r="D181" s="29"/>
      <c r="E181" s="29"/>
      <c r="F181" s="29"/>
      <c r="G181" s="29"/>
      <c r="H181" s="29"/>
      <c r="I181" s="59">
        <f t="shared" si="116"/>
        <v>166</v>
      </c>
      <c r="J181" s="20">
        <f t="shared" si="127"/>
        <v>13657.119365199476</v>
      </c>
      <c r="K181" s="20">
        <f t="shared" si="127"/>
        <v>6836.1469711359605</v>
      </c>
      <c r="L181" s="20">
        <f t="shared" si="117"/>
        <v>10308.193941667309</v>
      </c>
      <c r="M181" s="20">
        <f t="shared" si="109"/>
        <v>-3472.0469705313481</v>
      </c>
      <c r="N181" s="20">
        <f t="shared" si="118"/>
        <v>712715.53906276159</v>
      </c>
      <c r="O181" s="21">
        <f t="shared" si="119"/>
        <v>4854209.7761338279</v>
      </c>
      <c r="P181" s="29"/>
      <c r="Q181" s="29"/>
      <c r="R181" s="2"/>
      <c r="S181" s="2"/>
      <c r="T181" s="2"/>
      <c r="U181" s="2"/>
      <c r="V181" s="2"/>
      <c r="W181" s="2"/>
      <c r="X181" s="2"/>
      <c r="Y181" s="2"/>
      <c r="Z181" s="19">
        <f t="shared" si="120"/>
        <v>166</v>
      </c>
      <c r="AA181" s="20">
        <f t="shared" si="110"/>
        <v>712715.53906276159</v>
      </c>
      <c r="AB181" s="20">
        <f t="shared" si="114"/>
        <v>10308.193941667309</v>
      </c>
      <c r="AC181" s="20">
        <f t="shared" si="111"/>
        <v>1323.1177945514421</v>
      </c>
      <c r="AD181" s="21">
        <f t="shared" si="124"/>
        <v>8985.0761471158658</v>
      </c>
      <c r="AE181" s="2"/>
      <c r="AF181" s="13"/>
      <c r="AG181" s="2"/>
      <c r="AJ181" s="25">
        <f t="shared" si="108"/>
        <v>0</v>
      </c>
      <c r="AK181" s="25">
        <f t="shared" si="125"/>
        <v>0</v>
      </c>
      <c r="AL181" s="25"/>
      <c r="AM181" s="26">
        <f t="shared" si="115"/>
        <v>10308.193941667309</v>
      </c>
      <c r="AN181" s="26">
        <f t="shared" si="126"/>
        <v>10308.193941667301</v>
      </c>
      <c r="AO181" s="25"/>
      <c r="AP181" s="25"/>
      <c r="AQ181" s="25">
        <f t="shared" si="121"/>
        <v>75</v>
      </c>
      <c r="AR181" s="25">
        <f t="shared" si="112"/>
        <v>0.99817002162701707</v>
      </c>
      <c r="AS181" s="25">
        <f t="shared" si="122"/>
        <v>0.87164407246906794</v>
      </c>
      <c r="AT181" s="25">
        <f t="shared" si="113"/>
        <v>70.012324107781126</v>
      </c>
    </row>
    <row r="182" spans="1:46" x14ac:dyDescent="0.25">
      <c r="A182" s="56"/>
      <c r="B182" s="29"/>
      <c r="C182" s="29"/>
      <c r="D182" s="29"/>
      <c r="E182" s="29"/>
      <c r="F182" s="29"/>
      <c r="G182" s="29"/>
      <c r="H182" s="29"/>
      <c r="I182" s="59">
        <f t="shared" si="116"/>
        <v>167</v>
      </c>
      <c r="J182" s="20">
        <f t="shared" si="127"/>
        <v>13657.119365199476</v>
      </c>
      <c r="K182" s="20">
        <f t="shared" si="127"/>
        <v>6836.1469711359605</v>
      </c>
      <c r="L182" s="20">
        <f t="shared" si="117"/>
        <v>10308.19394166731</v>
      </c>
      <c r="M182" s="20">
        <f t="shared" si="109"/>
        <v>-3472.0469705313499</v>
      </c>
      <c r="N182" s="20">
        <f t="shared" si="118"/>
        <v>703713.99027604272</v>
      </c>
      <c r="O182" s="21">
        <f t="shared" si="119"/>
        <v>4854209.7761338279</v>
      </c>
      <c r="P182" s="29"/>
      <c r="Q182" s="29"/>
      <c r="R182" s="2"/>
      <c r="S182" s="2"/>
      <c r="T182" s="2"/>
      <c r="U182" s="2"/>
      <c r="V182" s="2"/>
      <c r="W182" s="2"/>
      <c r="X182" s="2"/>
      <c r="Y182" s="2"/>
      <c r="Z182" s="19">
        <f t="shared" si="120"/>
        <v>167</v>
      </c>
      <c r="AA182" s="20">
        <f t="shared" si="110"/>
        <v>703713.99027604272</v>
      </c>
      <c r="AB182" s="20">
        <f t="shared" si="114"/>
        <v>10308.19394166731</v>
      </c>
      <c r="AC182" s="20">
        <f t="shared" si="111"/>
        <v>1306.6451549483961</v>
      </c>
      <c r="AD182" s="21">
        <f t="shared" si="124"/>
        <v>9001.5487867189149</v>
      </c>
      <c r="AE182" s="2"/>
      <c r="AF182" s="13"/>
      <c r="AG182" s="2"/>
      <c r="AJ182" s="25">
        <f t="shared" si="108"/>
        <v>0</v>
      </c>
      <c r="AK182" s="25">
        <f t="shared" si="125"/>
        <v>0</v>
      </c>
      <c r="AL182" s="25"/>
      <c r="AM182" s="26">
        <f t="shared" si="115"/>
        <v>10308.19394166731</v>
      </c>
      <c r="AN182" s="26">
        <f t="shared" si="126"/>
        <v>10308.193941667309</v>
      </c>
      <c r="AO182" s="25"/>
      <c r="AP182" s="25"/>
      <c r="AQ182" s="25">
        <f t="shared" si="121"/>
        <v>74</v>
      </c>
      <c r="AR182" s="25">
        <f t="shared" si="112"/>
        <v>0.99817002162701707</v>
      </c>
      <c r="AS182" s="25">
        <f t="shared" si="122"/>
        <v>0.87324208660192792</v>
      </c>
      <c r="AT182" s="25">
        <f t="shared" si="113"/>
        <v>69.140680035312045</v>
      </c>
    </row>
    <row r="183" spans="1:46" x14ac:dyDescent="0.25">
      <c r="A183" s="56"/>
      <c r="B183" s="29"/>
      <c r="C183" s="29"/>
      <c r="D183" s="29"/>
      <c r="E183" s="29"/>
      <c r="F183" s="29"/>
      <c r="G183" s="29"/>
      <c r="H183" s="29"/>
      <c r="I183" s="60">
        <f t="shared" si="116"/>
        <v>168</v>
      </c>
      <c r="J183" s="23">
        <f t="shared" si="127"/>
        <v>13657.119365199476</v>
      </c>
      <c r="K183" s="23">
        <f t="shared" si="127"/>
        <v>6836.1469711359605</v>
      </c>
      <c r="L183" s="23">
        <f t="shared" si="117"/>
        <v>10308.19394166731</v>
      </c>
      <c r="M183" s="23">
        <f t="shared" si="109"/>
        <v>-3472.0469705313499</v>
      </c>
      <c r="N183" s="23">
        <f t="shared" si="118"/>
        <v>694695.93864988151</v>
      </c>
      <c r="O183" s="24">
        <f t="shared" si="119"/>
        <v>4854209.7761338279</v>
      </c>
      <c r="P183" s="29"/>
      <c r="Q183" s="29"/>
      <c r="R183" s="2"/>
      <c r="S183" s="2"/>
      <c r="T183" s="2"/>
      <c r="U183" s="2"/>
      <c r="V183" s="2"/>
      <c r="W183" s="2"/>
      <c r="X183" s="2"/>
      <c r="Y183" s="2"/>
      <c r="Z183" s="22">
        <f t="shared" si="120"/>
        <v>168</v>
      </c>
      <c r="AA183" s="23">
        <f t="shared" si="110"/>
        <v>694695.93864988151</v>
      </c>
      <c r="AB183" s="23">
        <f t="shared" si="114"/>
        <v>10308.19394166731</v>
      </c>
      <c r="AC183" s="23">
        <f t="shared" si="111"/>
        <v>1290.1423155060784</v>
      </c>
      <c r="AD183" s="24">
        <f t="shared" si="124"/>
        <v>9018.051626161232</v>
      </c>
      <c r="AE183" s="2"/>
      <c r="AF183" s="14"/>
      <c r="AG183" s="2"/>
      <c r="AJ183" s="25">
        <f t="shared" si="108"/>
        <v>0</v>
      </c>
      <c r="AK183" s="25">
        <f t="shared" si="125"/>
        <v>0</v>
      </c>
      <c r="AL183" s="25"/>
      <c r="AM183" s="26">
        <f t="shared" si="115"/>
        <v>10308.19394166731</v>
      </c>
      <c r="AN183" s="26">
        <f t="shared" si="126"/>
        <v>10308.19394166731</v>
      </c>
      <c r="AO183" s="25"/>
      <c r="AP183" s="25"/>
      <c r="AQ183" s="25">
        <f t="shared" si="121"/>
        <v>73</v>
      </c>
      <c r="AR183" s="25">
        <f t="shared" si="112"/>
        <v>0.99817002162701707</v>
      </c>
      <c r="AS183" s="25">
        <f t="shared" si="122"/>
        <v>0.87484303042736478</v>
      </c>
      <c r="AT183" s="25">
        <f t="shared" si="113"/>
        <v>68.267437948710125</v>
      </c>
    </row>
    <row r="184" spans="1:46" x14ac:dyDescent="0.25">
      <c r="A184" s="56"/>
      <c r="B184" s="29"/>
      <c r="C184" s="29"/>
      <c r="D184" s="29"/>
      <c r="E184" s="29"/>
      <c r="F184" s="29"/>
      <c r="G184" s="29"/>
      <c r="H184" s="29"/>
      <c r="I184" s="62">
        <f t="shared" si="116"/>
        <v>169</v>
      </c>
      <c r="J184" s="17">
        <f t="shared" si="127"/>
        <v>13657.119365199476</v>
      </c>
      <c r="K184" s="17">
        <f t="shared" si="127"/>
        <v>6836.1469711359605</v>
      </c>
      <c r="L184" s="17">
        <f t="shared" si="117"/>
        <v>10308.193941667312</v>
      </c>
      <c r="M184" s="17">
        <f t="shared" si="109"/>
        <v>-3472.0469705313517</v>
      </c>
      <c r="N184" s="17">
        <f t="shared" si="118"/>
        <v>685661.35392907227</v>
      </c>
      <c r="O184" s="18">
        <f>O183*(1+K$7)</f>
        <v>4927022.9227758348</v>
      </c>
      <c r="P184" s="29"/>
      <c r="Q184" s="29"/>
      <c r="R184" s="2"/>
      <c r="S184" s="2"/>
      <c r="T184" s="2"/>
      <c r="U184" s="2"/>
      <c r="V184" s="2"/>
      <c r="W184" s="2"/>
      <c r="X184" s="2"/>
      <c r="Y184" s="2"/>
      <c r="Z184" s="16">
        <f t="shared" si="120"/>
        <v>169</v>
      </c>
      <c r="AA184" s="17">
        <f t="shared" si="110"/>
        <v>685661.35392907227</v>
      </c>
      <c r="AB184" s="17">
        <f t="shared" si="114"/>
        <v>10308.193941667312</v>
      </c>
      <c r="AC184" s="17">
        <f t="shared" si="111"/>
        <v>1273.609220858116</v>
      </c>
      <c r="AD184" s="18">
        <f t="shared" si="124"/>
        <v>9034.5847208091964</v>
      </c>
      <c r="AE184" s="2"/>
      <c r="AF184" s="12"/>
      <c r="AG184" s="2"/>
      <c r="AJ184" s="25">
        <f t="shared" si="108"/>
        <v>0</v>
      </c>
      <c r="AK184" s="25">
        <f t="shared" si="125"/>
        <v>0</v>
      </c>
      <c r="AL184" s="25"/>
      <c r="AM184" s="26">
        <f t="shared" si="115"/>
        <v>10308.193941667312</v>
      </c>
      <c r="AN184" s="26">
        <f t="shared" si="126"/>
        <v>10308.19394166731</v>
      </c>
      <c r="AO184" s="25"/>
      <c r="AP184" s="25"/>
      <c r="AQ184" s="25">
        <f t="shared" si="121"/>
        <v>72</v>
      </c>
      <c r="AR184" s="25">
        <f t="shared" si="112"/>
        <v>0.99817002162701707</v>
      </c>
      <c r="AS184" s="25">
        <f t="shared" si="122"/>
        <v>0.87644690931648161</v>
      </c>
      <c r="AT184" s="25">
        <f t="shared" si="113"/>
        <v>67.392594918282754</v>
      </c>
    </row>
    <row r="185" spans="1:46" x14ac:dyDescent="0.25">
      <c r="A185" s="56"/>
      <c r="B185" s="29"/>
      <c r="C185" s="29"/>
      <c r="D185" s="29"/>
      <c r="E185" s="29"/>
      <c r="F185" s="29"/>
      <c r="G185" s="29"/>
      <c r="H185" s="29"/>
      <c r="I185" s="59">
        <f t="shared" si="116"/>
        <v>170</v>
      </c>
      <c r="J185" s="20">
        <f t="shared" si="127"/>
        <v>13657.119365199476</v>
      </c>
      <c r="K185" s="20">
        <f t="shared" si="127"/>
        <v>6836.1469711359605</v>
      </c>
      <c r="L185" s="20">
        <f t="shared" si="117"/>
        <v>10308.193941667316</v>
      </c>
      <c r="M185" s="20">
        <f t="shared" si="109"/>
        <v>-3472.0469705313553</v>
      </c>
      <c r="N185" s="20">
        <f t="shared" si="118"/>
        <v>676610.20580294158</v>
      </c>
      <c r="O185" s="21">
        <f t="shared" si="119"/>
        <v>4927022.9227758348</v>
      </c>
      <c r="P185" s="29"/>
      <c r="Q185" s="29"/>
      <c r="R185" s="2"/>
      <c r="S185" s="2"/>
      <c r="T185" s="2"/>
      <c r="U185" s="2"/>
      <c r="V185" s="2"/>
      <c r="W185" s="2"/>
      <c r="X185" s="2"/>
      <c r="Y185" s="2"/>
      <c r="Z185" s="19">
        <f t="shared" si="120"/>
        <v>170</v>
      </c>
      <c r="AA185" s="20">
        <f t="shared" si="110"/>
        <v>676610.20580294158</v>
      </c>
      <c r="AB185" s="20">
        <f t="shared" si="114"/>
        <v>10308.193941667316</v>
      </c>
      <c r="AC185" s="20">
        <f t="shared" si="111"/>
        <v>1257.0458155366325</v>
      </c>
      <c r="AD185" s="21">
        <f t="shared" si="124"/>
        <v>9051.1481261306835</v>
      </c>
      <c r="AE185" s="2"/>
      <c r="AF185" s="13"/>
      <c r="AG185" s="2"/>
      <c r="AJ185" s="25">
        <f t="shared" si="108"/>
        <v>0</v>
      </c>
      <c r="AK185" s="25">
        <f t="shared" si="125"/>
        <v>0</v>
      </c>
      <c r="AL185" s="25"/>
      <c r="AM185" s="26">
        <f t="shared" si="115"/>
        <v>10308.193941667316</v>
      </c>
      <c r="AN185" s="26">
        <f t="shared" si="126"/>
        <v>10308.193941667312</v>
      </c>
      <c r="AO185" s="25"/>
      <c r="AP185" s="25"/>
      <c r="AQ185" s="25">
        <f t="shared" si="121"/>
        <v>71</v>
      </c>
      <c r="AR185" s="25">
        <f t="shared" si="112"/>
        <v>0.99817002162701707</v>
      </c>
      <c r="AS185" s="25">
        <f t="shared" si="122"/>
        <v>0.87805372865022857</v>
      </c>
      <c r="AT185" s="25">
        <f t="shared" si="113"/>
        <v>66.51614800896624</v>
      </c>
    </row>
    <row r="186" spans="1:46" x14ac:dyDescent="0.25">
      <c r="A186" s="56"/>
      <c r="B186" s="29"/>
      <c r="C186" s="29"/>
      <c r="D186" s="29"/>
      <c r="E186" s="29"/>
      <c r="F186" s="29"/>
      <c r="G186" s="29"/>
      <c r="H186" s="29"/>
      <c r="I186" s="59">
        <f t="shared" si="116"/>
        <v>171</v>
      </c>
      <c r="J186" s="20">
        <f t="shared" si="127"/>
        <v>13657.119365199476</v>
      </c>
      <c r="K186" s="20">
        <f t="shared" si="127"/>
        <v>6836.1469711359605</v>
      </c>
      <c r="L186" s="20">
        <f t="shared" si="117"/>
        <v>10308.193941667316</v>
      </c>
      <c r="M186" s="20">
        <f t="shared" si="109"/>
        <v>-3472.0469705313553</v>
      </c>
      <c r="N186" s="20">
        <f t="shared" si="118"/>
        <v>667542.46390524635</v>
      </c>
      <c r="O186" s="21">
        <f t="shared" si="119"/>
        <v>4927022.9227758348</v>
      </c>
      <c r="P186" s="29"/>
      <c r="Q186" s="29"/>
      <c r="R186" s="2"/>
      <c r="S186" s="2"/>
      <c r="T186" s="2"/>
      <c r="U186" s="2"/>
      <c r="V186" s="2"/>
      <c r="W186" s="2"/>
      <c r="X186" s="2"/>
      <c r="Y186" s="2"/>
      <c r="Z186" s="19">
        <f t="shared" si="120"/>
        <v>171</v>
      </c>
      <c r="AA186" s="20">
        <f t="shared" si="110"/>
        <v>667542.46390524635</v>
      </c>
      <c r="AB186" s="20">
        <f t="shared" si="114"/>
        <v>10308.193941667316</v>
      </c>
      <c r="AC186" s="20">
        <f t="shared" si="111"/>
        <v>1240.4520439720595</v>
      </c>
      <c r="AD186" s="21">
        <f t="shared" si="124"/>
        <v>9067.7418976952558</v>
      </c>
      <c r="AE186" s="2"/>
      <c r="AF186" s="13"/>
      <c r="AG186" s="2"/>
      <c r="AJ186" s="25">
        <f t="shared" si="108"/>
        <v>0</v>
      </c>
      <c r="AK186" s="25">
        <f t="shared" si="125"/>
        <v>0</v>
      </c>
      <c r="AL186" s="25"/>
      <c r="AM186" s="26">
        <f t="shared" si="115"/>
        <v>10308.193941667316</v>
      </c>
      <c r="AN186" s="26">
        <f t="shared" si="126"/>
        <v>10308.193941667316</v>
      </c>
      <c r="AO186" s="25"/>
      <c r="AP186" s="25"/>
      <c r="AQ186" s="25">
        <f t="shared" si="121"/>
        <v>70</v>
      </c>
      <c r="AR186" s="25">
        <f t="shared" si="112"/>
        <v>0.99817002162701707</v>
      </c>
      <c r="AS186" s="25">
        <f t="shared" si="122"/>
        <v>0.87966349381942066</v>
      </c>
      <c r="AT186" s="25">
        <f t="shared" si="113"/>
        <v>65.638094280316011</v>
      </c>
    </row>
    <row r="187" spans="1:46" x14ac:dyDescent="0.25">
      <c r="A187" s="56"/>
      <c r="B187" s="29"/>
      <c r="C187" s="29"/>
      <c r="D187" s="29"/>
      <c r="E187" s="29"/>
      <c r="F187" s="29"/>
      <c r="G187" s="29"/>
      <c r="H187" s="29"/>
      <c r="I187" s="59">
        <f t="shared" si="116"/>
        <v>172</v>
      </c>
      <c r="J187" s="20">
        <f t="shared" si="127"/>
        <v>13657.119365199476</v>
      </c>
      <c r="K187" s="20">
        <f t="shared" si="127"/>
        <v>6836.1469711359605</v>
      </c>
      <c r="L187" s="20">
        <f t="shared" si="117"/>
        <v>10308.193941667314</v>
      </c>
      <c r="M187" s="20">
        <f t="shared" si="109"/>
        <v>-3472.0469705313535</v>
      </c>
      <c r="N187" s="20">
        <f t="shared" si="118"/>
        <v>658458.09781407204</v>
      </c>
      <c r="O187" s="21">
        <f t="shared" si="119"/>
        <v>4927022.9227758348</v>
      </c>
      <c r="P187" s="29"/>
      <c r="Q187" s="29"/>
      <c r="R187" s="2"/>
      <c r="S187" s="2"/>
      <c r="T187" s="2"/>
      <c r="U187" s="2"/>
      <c r="V187" s="2"/>
      <c r="W187" s="2"/>
      <c r="X187" s="2"/>
      <c r="Y187" s="2"/>
      <c r="Z187" s="19">
        <f t="shared" si="120"/>
        <v>172</v>
      </c>
      <c r="AA187" s="20">
        <f t="shared" si="110"/>
        <v>658458.09781407204</v>
      </c>
      <c r="AB187" s="20">
        <f t="shared" si="114"/>
        <v>10308.193941667314</v>
      </c>
      <c r="AC187" s="20">
        <f t="shared" si="111"/>
        <v>1223.8278504929517</v>
      </c>
      <c r="AD187" s="21">
        <f t="shared" si="124"/>
        <v>9084.3660911743627</v>
      </c>
      <c r="AE187" s="2"/>
      <c r="AF187" s="13"/>
      <c r="AG187" s="2"/>
      <c r="AJ187" s="25">
        <f t="shared" si="108"/>
        <v>0</v>
      </c>
      <c r="AK187" s="25">
        <f t="shared" si="125"/>
        <v>0</v>
      </c>
      <c r="AL187" s="25"/>
      <c r="AM187" s="26">
        <f t="shared" si="115"/>
        <v>10308.193941667314</v>
      </c>
      <c r="AN187" s="26">
        <f t="shared" si="126"/>
        <v>10308.193941667316</v>
      </c>
      <c r="AO187" s="25"/>
      <c r="AP187" s="25"/>
      <c r="AQ187" s="25">
        <f t="shared" si="121"/>
        <v>69</v>
      </c>
      <c r="AR187" s="25">
        <f t="shared" si="112"/>
        <v>0.99817002162701707</v>
      </c>
      <c r="AS187" s="25">
        <f t="shared" si="122"/>
        <v>0.88127621022475622</v>
      </c>
      <c r="AT187" s="25">
        <f t="shared" si="113"/>
        <v>64.758430786496604</v>
      </c>
    </row>
    <row r="188" spans="1:46" x14ac:dyDescent="0.25">
      <c r="A188" s="56"/>
      <c r="B188" s="29"/>
      <c r="C188" s="29"/>
      <c r="D188" s="29"/>
      <c r="E188" s="29"/>
      <c r="F188" s="29"/>
      <c r="G188" s="29"/>
      <c r="H188" s="29"/>
      <c r="I188" s="59">
        <f t="shared" si="116"/>
        <v>173</v>
      </c>
      <c r="J188" s="20">
        <f t="shared" si="127"/>
        <v>13657.119365199476</v>
      </c>
      <c r="K188" s="20">
        <f t="shared" si="127"/>
        <v>6836.1469711359605</v>
      </c>
      <c r="L188" s="20">
        <f t="shared" si="117"/>
        <v>10308.193941667329</v>
      </c>
      <c r="M188" s="20">
        <f t="shared" si="109"/>
        <v>-3472.0469705313681</v>
      </c>
      <c r="N188" s="20">
        <f t="shared" si="118"/>
        <v>649357.07705173048</v>
      </c>
      <c r="O188" s="21">
        <f t="shared" si="119"/>
        <v>4927022.9227758348</v>
      </c>
      <c r="P188" s="29"/>
      <c r="Q188" s="29"/>
      <c r="R188" s="2"/>
      <c r="S188" s="2"/>
      <c r="T188" s="2"/>
      <c r="U188" s="2"/>
      <c r="V188" s="2"/>
      <c r="W188" s="2"/>
      <c r="X188" s="2"/>
      <c r="Y188" s="2"/>
      <c r="Z188" s="19">
        <f t="shared" si="120"/>
        <v>173</v>
      </c>
      <c r="AA188" s="20">
        <f t="shared" si="110"/>
        <v>649357.07705173048</v>
      </c>
      <c r="AB188" s="20">
        <f t="shared" si="114"/>
        <v>10308.193941667329</v>
      </c>
      <c r="AC188" s="20">
        <f t="shared" si="111"/>
        <v>1207.1731793257986</v>
      </c>
      <c r="AD188" s="21">
        <f t="shared" si="124"/>
        <v>9101.0207623415299</v>
      </c>
      <c r="AE188" s="2"/>
      <c r="AF188" s="13"/>
      <c r="AG188" s="2"/>
      <c r="AJ188" s="25">
        <f t="shared" si="108"/>
        <v>0</v>
      </c>
      <c r="AK188" s="25">
        <f t="shared" si="125"/>
        <v>0</v>
      </c>
      <c r="AL188" s="25"/>
      <c r="AM188" s="26">
        <f t="shared" si="115"/>
        <v>10308.193941667329</v>
      </c>
      <c r="AN188" s="26">
        <f t="shared" si="126"/>
        <v>10308.193941667314</v>
      </c>
      <c r="AO188" s="25"/>
      <c r="AP188" s="25"/>
      <c r="AQ188" s="25">
        <f t="shared" si="121"/>
        <v>68</v>
      </c>
      <c r="AR188" s="25">
        <f t="shared" si="112"/>
        <v>0.99817002162701707</v>
      </c>
      <c r="AS188" s="25">
        <f t="shared" si="122"/>
        <v>0.8828918832768351</v>
      </c>
      <c r="AT188" s="25">
        <f t="shared" si="113"/>
        <v>63.877154576271764</v>
      </c>
    </row>
    <row r="189" spans="1:46" x14ac:dyDescent="0.25">
      <c r="A189" s="56"/>
      <c r="B189" s="29"/>
      <c r="C189" s="29"/>
      <c r="D189" s="29"/>
      <c r="E189" s="29"/>
      <c r="F189" s="29"/>
      <c r="G189" s="29"/>
      <c r="H189" s="29"/>
      <c r="I189" s="59">
        <f t="shared" si="116"/>
        <v>174</v>
      </c>
      <c r="J189" s="20">
        <f t="shared" si="127"/>
        <v>13657.119365199476</v>
      </c>
      <c r="K189" s="20">
        <f t="shared" si="127"/>
        <v>6836.1469711359605</v>
      </c>
      <c r="L189" s="20">
        <f t="shared" si="117"/>
        <v>10308.193941667321</v>
      </c>
      <c r="M189" s="20">
        <f t="shared" si="109"/>
        <v>-3472.0469705313608</v>
      </c>
      <c r="N189" s="20">
        <f t="shared" si="118"/>
        <v>640239.37108465796</v>
      </c>
      <c r="O189" s="21">
        <f t="shared" si="119"/>
        <v>4927022.9227758348</v>
      </c>
      <c r="P189" s="29"/>
      <c r="Q189" s="29"/>
      <c r="R189" s="2"/>
      <c r="S189" s="2"/>
      <c r="T189" s="2"/>
      <c r="U189" s="2"/>
      <c r="V189" s="2"/>
      <c r="W189" s="2"/>
      <c r="X189" s="2"/>
      <c r="Y189" s="2"/>
      <c r="Z189" s="19">
        <f t="shared" si="120"/>
        <v>174</v>
      </c>
      <c r="AA189" s="20">
        <f t="shared" si="110"/>
        <v>640239.37108465796</v>
      </c>
      <c r="AB189" s="20">
        <f t="shared" si="114"/>
        <v>10308.193941667321</v>
      </c>
      <c r="AC189" s="20">
        <f t="shared" si="111"/>
        <v>1190.4879745948392</v>
      </c>
      <c r="AD189" s="21">
        <f t="shared" si="124"/>
        <v>9117.7059670724811</v>
      </c>
      <c r="AE189" s="2"/>
      <c r="AF189" s="13"/>
      <c r="AG189" s="2"/>
      <c r="AJ189" s="25">
        <f t="shared" si="108"/>
        <v>0</v>
      </c>
      <c r="AK189" s="25">
        <f t="shared" si="125"/>
        <v>0</v>
      </c>
      <c r="AL189" s="25"/>
      <c r="AM189" s="26">
        <f t="shared" si="115"/>
        <v>10308.193941667321</v>
      </c>
      <c r="AN189" s="26">
        <f t="shared" si="126"/>
        <v>10308.193941667329</v>
      </c>
      <c r="AO189" s="25"/>
      <c r="AP189" s="25"/>
      <c r="AQ189" s="25">
        <f t="shared" si="121"/>
        <v>67</v>
      </c>
      <c r="AR189" s="25">
        <f t="shared" si="112"/>
        <v>0.99817002162701707</v>
      </c>
      <c r="AS189" s="25">
        <f t="shared" si="122"/>
        <v>0.88451051839617589</v>
      </c>
      <c r="AT189" s="25">
        <f t="shared" si="113"/>
        <v>62.994262692994965</v>
      </c>
    </row>
    <row r="190" spans="1:46" x14ac:dyDescent="0.25">
      <c r="A190" s="56"/>
      <c r="B190" s="29"/>
      <c r="C190" s="29"/>
      <c r="D190" s="29"/>
      <c r="E190" s="29"/>
      <c r="F190" s="29"/>
      <c r="G190" s="29"/>
      <c r="H190" s="29"/>
      <c r="I190" s="59">
        <f t="shared" si="116"/>
        <v>175</v>
      </c>
      <c r="J190" s="20">
        <f t="shared" si="127"/>
        <v>13657.119365199476</v>
      </c>
      <c r="K190" s="20">
        <f t="shared" ref="K190" si="130">J190-($O$4+$O$7+$O$9)*POWER((1+$K$4),(I189-6)/12)</f>
        <v>6767.9372471953247</v>
      </c>
      <c r="L190" s="20">
        <f t="shared" si="117"/>
        <v>10308.193941667332</v>
      </c>
      <c r="M190" s="20">
        <f t="shared" si="109"/>
        <v>-3540.2566944720074</v>
      </c>
      <c r="N190" s="20">
        <f t="shared" si="118"/>
        <v>631104.9493233125</v>
      </c>
      <c r="O190" s="21">
        <f t="shared" si="119"/>
        <v>4927022.9227758348</v>
      </c>
      <c r="P190" s="29"/>
      <c r="Q190" s="29"/>
      <c r="R190" s="2"/>
      <c r="S190" s="2"/>
      <c r="T190" s="2"/>
      <c r="U190" s="2"/>
      <c r="V190" s="2"/>
      <c r="W190" s="2"/>
      <c r="X190" s="2"/>
      <c r="Y190" s="2"/>
      <c r="Z190" s="19">
        <f t="shared" si="120"/>
        <v>175</v>
      </c>
      <c r="AA190" s="20">
        <f t="shared" si="110"/>
        <v>631104.9493233125</v>
      </c>
      <c r="AB190" s="20">
        <f t="shared" si="114"/>
        <v>10308.193941667332</v>
      </c>
      <c r="AC190" s="20">
        <f t="shared" si="111"/>
        <v>1173.7721803218728</v>
      </c>
      <c r="AD190" s="21">
        <f t="shared" si="124"/>
        <v>9134.4217613454603</v>
      </c>
      <c r="AE190" s="2"/>
      <c r="AF190" s="13"/>
      <c r="AG190" s="2"/>
      <c r="AJ190" s="25">
        <f t="shared" si="108"/>
        <v>0</v>
      </c>
      <c r="AK190" s="25">
        <f t="shared" si="125"/>
        <v>0</v>
      </c>
      <c r="AL190" s="25"/>
      <c r="AM190" s="26">
        <f t="shared" si="115"/>
        <v>10308.193941667332</v>
      </c>
      <c r="AN190" s="26">
        <f t="shared" si="126"/>
        <v>10308.193941667321</v>
      </c>
      <c r="AO190" s="25"/>
      <c r="AP190" s="25"/>
      <c r="AQ190" s="25">
        <f t="shared" si="121"/>
        <v>66</v>
      </c>
      <c r="AR190" s="25">
        <f t="shared" si="112"/>
        <v>0.99817002162701707</v>
      </c>
      <c r="AS190" s="25">
        <f t="shared" si="122"/>
        <v>0.88613212101323569</v>
      </c>
      <c r="AT190" s="25">
        <f t="shared" si="113"/>
        <v>62.109752174598718</v>
      </c>
    </row>
    <row r="191" spans="1:46" x14ac:dyDescent="0.25">
      <c r="A191" s="56"/>
      <c r="B191" s="29"/>
      <c r="C191" s="29"/>
      <c r="D191" s="29"/>
      <c r="E191" s="29"/>
      <c r="F191" s="29"/>
      <c r="G191" s="29"/>
      <c r="H191" s="29"/>
      <c r="I191" s="59">
        <f t="shared" si="116"/>
        <v>176</v>
      </c>
      <c r="J191" s="20">
        <f>J190*(1+$K$4)</f>
        <v>13793.690558851471</v>
      </c>
      <c r="K191" s="20">
        <f t="shared" ref="K191" si="131">K190</f>
        <v>6767.9372471953247</v>
      </c>
      <c r="L191" s="20">
        <f t="shared" si="117"/>
        <v>10308.19394166733</v>
      </c>
      <c r="M191" s="20">
        <f t="shared" si="109"/>
        <v>-3540.2566944720056</v>
      </c>
      <c r="N191" s="20">
        <f t="shared" si="118"/>
        <v>621953.7811220712</v>
      </c>
      <c r="O191" s="21">
        <f t="shared" si="119"/>
        <v>4927022.9227758348</v>
      </c>
      <c r="P191" s="29"/>
      <c r="Q191" s="29"/>
      <c r="R191" s="2"/>
      <c r="S191" s="2"/>
      <c r="T191" s="2"/>
      <c r="U191" s="2"/>
      <c r="V191" s="2"/>
      <c r="W191" s="2"/>
      <c r="X191" s="2"/>
      <c r="Y191" s="2"/>
      <c r="Z191" s="19">
        <f t="shared" si="120"/>
        <v>176</v>
      </c>
      <c r="AA191" s="20">
        <f t="shared" si="110"/>
        <v>621953.7811220712</v>
      </c>
      <c r="AB191" s="20">
        <f t="shared" si="114"/>
        <v>10308.19394166733</v>
      </c>
      <c r="AC191" s="20">
        <f t="shared" si="111"/>
        <v>1157.0257404260728</v>
      </c>
      <c r="AD191" s="21">
        <f t="shared" si="124"/>
        <v>9151.1682012412566</v>
      </c>
      <c r="AE191" s="2"/>
      <c r="AF191" s="13"/>
      <c r="AG191" s="2"/>
      <c r="AJ191" s="25">
        <f t="shared" si="108"/>
        <v>0</v>
      </c>
      <c r="AK191" s="25">
        <f t="shared" si="125"/>
        <v>0</v>
      </c>
      <c r="AL191" s="25"/>
      <c r="AM191" s="26">
        <f t="shared" si="115"/>
        <v>10308.19394166733</v>
      </c>
      <c r="AN191" s="26">
        <f t="shared" si="126"/>
        <v>10308.193941667332</v>
      </c>
      <c r="AO191" s="25"/>
      <c r="AP191" s="25"/>
      <c r="AQ191" s="25">
        <f t="shared" si="121"/>
        <v>65</v>
      </c>
      <c r="AR191" s="25">
        <f t="shared" si="112"/>
        <v>0.99817002162701707</v>
      </c>
      <c r="AS191" s="25">
        <f t="shared" si="122"/>
        <v>0.8877566965684266</v>
      </c>
      <c r="AT191" s="25">
        <f t="shared" si="113"/>
        <v>61.223620053585492</v>
      </c>
    </row>
    <row r="192" spans="1:46" x14ac:dyDescent="0.25">
      <c r="A192" s="56"/>
      <c r="B192" s="29"/>
      <c r="C192" s="29"/>
      <c r="D192" s="29"/>
      <c r="E192" s="29"/>
      <c r="F192" s="29"/>
      <c r="G192" s="29"/>
      <c r="H192" s="29"/>
      <c r="I192" s="59">
        <f t="shared" si="116"/>
        <v>177</v>
      </c>
      <c r="J192" s="20">
        <f t="shared" si="127"/>
        <v>13793.690558851471</v>
      </c>
      <c r="K192" s="20">
        <f t="shared" si="127"/>
        <v>6767.9372471953247</v>
      </c>
      <c r="L192" s="20">
        <f t="shared" si="117"/>
        <v>10308.193941667336</v>
      </c>
      <c r="M192" s="20">
        <f t="shared" si="109"/>
        <v>-3540.2566944720111</v>
      </c>
      <c r="N192" s="20">
        <f t="shared" si="118"/>
        <v>612785.83577912766</v>
      </c>
      <c r="O192" s="21">
        <f t="shared" si="119"/>
        <v>4927022.9227758348</v>
      </c>
      <c r="P192" s="29"/>
      <c r="Q192" s="29"/>
      <c r="R192" s="2"/>
      <c r="S192" s="2"/>
      <c r="T192" s="2"/>
      <c r="U192" s="2"/>
      <c r="V192" s="2"/>
      <c r="W192" s="2"/>
      <c r="X192" s="2"/>
      <c r="Y192" s="2"/>
      <c r="Z192" s="19">
        <f t="shared" si="120"/>
        <v>177</v>
      </c>
      <c r="AA192" s="20">
        <f t="shared" si="110"/>
        <v>612785.83577912766</v>
      </c>
      <c r="AB192" s="20">
        <f t="shared" si="114"/>
        <v>10308.193941667336</v>
      </c>
      <c r="AC192" s="20">
        <f t="shared" si="111"/>
        <v>1140.2485987237972</v>
      </c>
      <c r="AD192" s="21">
        <f t="shared" si="124"/>
        <v>9167.945342943538</v>
      </c>
      <c r="AE192" s="2"/>
      <c r="AF192" s="13"/>
      <c r="AG192" s="2"/>
      <c r="AJ192" s="25">
        <f t="shared" si="108"/>
        <v>0</v>
      </c>
      <c r="AK192" s="25">
        <f t="shared" si="125"/>
        <v>0</v>
      </c>
      <c r="AL192" s="25"/>
      <c r="AM192" s="26">
        <f t="shared" si="115"/>
        <v>10308.193941667336</v>
      </c>
      <c r="AN192" s="26">
        <f t="shared" si="126"/>
        <v>10308.19394166733</v>
      </c>
      <c r="AO192" s="25"/>
      <c r="AP192" s="25"/>
      <c r="AQ192" s="25">
        <f t="shared" si="121"/>
        <v>64</v>
      </c>
      <c r="AR192" s="25">
        <f t="shared" si="112"/>
        <v>0.99817002162701707</v>
      </c>
      <c r="AS192" s="25">
        <f t="shared" si="122"/>
        <v>0.88938425051213543</v>
      </c>
      <c r="AT192" s="25">
        <f t="shared" si="113"/>
        <v>60.33586335701704</v>
      </c>
    </row>
    <row r="193" spans="1:46" x14ac:dyDescent="0.25">
      <c r="A193" s="56"/>
      <c r="B193" s="29"/>
      <c r="C193" s="29"/>
      <c r="D193" s="29"/>
      <c r="E193" s="29"/>
      <c r="F193" s="29"/>
      <c r="G193" s="29"/>
      <c r="H193" s="29"/>
      <c r="I193" s="59">
        <f t="shared" si="116"/>
        <v>178</v>
      </c>
      <c r="J193" s="20">
        <f t="shared" si="127"/>
        <v>13793.690558851471</v>
      </c>
      <c r="K193" s="20">
        <f t="shared" si="127"/>
        <v>6767.9372471953247</v>
      </c>
      <c r="L193" s="20">
        <f t="shared" si="117"/>
        <v>10308.193941667336</v>
      </c>
      <c r="M193" s="20">
        <f t="shared" si="109"/>
        <v>-3540.2566944720111</v>
      </c>
      <c r="N193" s="20">
        <f t="shared" si="118"/>
        <v>603601.08253638877</v>
      </c>
      <c r="O193" s="21">
        <f t="shared" si="119"/>
        <v>4927022.9227758348</v>
      </c>
      <c r="P193" s="29"/>
      <c r="Q193" s="29"/>
      <c r="R193" s="2"/>
      <c r="S193" s="2"/>
      <c r="T193" s="2"/>
      <c r="U193" s="2"/>
      <c r="V193" s="2"/>
      <c r="W193" s="2"/>
      <c r="X193" s="2"/>
      <c r="Y193" s="2"/>
      <c r="Z193" s="19">
        <f t="shared" si="120"/>
        <v>178</v>
      </c>
      <c r="AA193" s="20">
        <f t="shared" si="110"/>
        <v>603601.08253638877</v>
      </c>
      <c r="AB193" s="20">
        <f t="shared" si="114"/>
        <v>10308.193941667336</v>
      </c>
      <c r="AC193" s="20">
        <f t="shared" si="111"/>
        <v>1123.4406989284007</v>
      </c>
      <c r="AD193" s="21">
        <f t="shared" si="124"/>
        <v>9184.7532427389342</v>
      </c>
      <c r="AE193" s="2"/>
      <c r="AF193" s="13"/>
      <c r="AG193" s="2"/>
      <c r="AJ193" s="25">
        <f t="shared" si="108"/>
        <v>0</v>
      </c>
      <c r="AK193" s="25">
        <f t="shared" si="125"/>
        <v>0</v>
      </c>
      <c r="AL193" s="25"/>
      <c r="AM193" s="26">
        <f t="shared" si="115"/>
        <v>10308.193941667336</v>
      </c>
      <c r="AN193" s="26">
        <f t="shared" si="126"/>
        <v>10308.193941667336</v>
      </c>
      <c r="AO193" s="25"/>
      <c r="AP193" s="25"/>
      <c r="AQ193" s="25">
        <f t="shared" si="121"/>
        <v>63</v>
      </c>
      <c r="AR193" s="25">
        <f t="shared" si="112"/>
        <v>0.99817002162701707</v>
      </c>
      <c r="AS193" s="25">
        <f t="shared" si="122"/>
        <v>0.89101478830474101</v>
      </c>
      <c r="AT193" s="25">
        <f t="shared" si="113"/>
        <v>59.446479106504903</v>
      </c>
    </row>
    <row r="194" spans="1:46" x14ac:dyDescent="0.25">
      <c r="A194" s="56"/>
      <c r="B194" s="29"/>
      <c r="C194" s="29"/>
      <c r="D194" s="29"/>
      <c r="E194" s="29"/>
      <c r="F194" s="29"/>
      <c r="G194" s="29"/>
      <c r="H194" s="29"/>
      <c r="I194" s="59">
        <f t="shared" si="116"/>
        <v>179</v>
      </c>
      <c r="J194" s="20">
        <f t="shared" si="127"/>
        <v>13793.690558851471</v>
      </c>
      <c r="K194" s="20">
        <f t="shared" si="127"/>
        <v>6767.9372471953247</v>
      </c>
      <c r="L194" s="20">
        <f t="shared" si="117"/>
        <v>10308.193941667345</v>
      </c>
      <c r="M194" s="20">
        <f t="shared" si="109"/>
        <v>-3540.2566944720202</v>
      </c>
      <c r="N194" s="20">
        <f t="shared" si="118"/>
        <v>594399.49057937146</v>
      </c>
      <c r="O194" s="21">
        <f t="shared" si="119"/>
        <v>4927022.9227758348</v>
      </c>
      <c r="P194" s="29"/>
      <c r="Q194" s="29"/>
      <c r="R194" s="2"/>
      <c r="S194" s="2"/>
      <c r="T194" s="2"/>
      <c r="U194" s="2"/>
      <c r="V194" s="2"/>
      <c r="W194" s="2"/>
      <c r="X194" s="2"/>
      <c r="Y194" s="2"/>
      <c r="Z194" s="19">
        <f t="shared" si="120"/>
        <v>179</v>
      </c>
      <c r="AA194" s="20">
        <f t="shared" si="110"/>
        <v>594399.49057937146</v>
      </c>
      <c r="AB194" s="20">
        <f t="shared" si="114"/>
        <v>10308.193941667345</v>
      </c>
      <c r="AC194" s="20">
        <f t="shared" si="111"/>
        <v>1106.601984650046</v>
      </c>
      <c r="AD194" s="21">
        <f t="shared" si="124"/>
        <v>9201.5919570172991</v>
      </c>
      <c r="AE194" s="2"/>
      <c r="AF194" s="13"/>
      <c r="AG194" s="2"/>
      <c r="AJ194" s="25">
        <f t="shared" si="108"/>
        <v>0</v>
      </c>
      <c r="AK194" s="25">
        <f t="shared" si="125"/>
        <v>0</v>
      </c>
      <c r="AL194" s="25"/>
      <c r="AM194" s="26">
        <f t="shared" si="115"/>
        <v>10308.193941667345</v>
      </c>
      <c r="AN194" s="26">
        <f t="shared" si="126"/>
        <v>10308.193941667336</v>
      </c>
      <c r="AO194" s="25"/>
      <c r="AP194" s="25"/>
      <c r="AQ194" s="25">
        <f t="shared" si="121"/>
        <v>62</v>
      </c>
      <c r="AR194" s="25">
        <f t="shared" si="112"/>
        <v>0.99817002162701707</v>
      </c>
      <c r="AS194" s="25">
        <f t="shared" si="122"/>
        <v>0.89264831541663314</v>
      </c>
      <c r="AT194" s="25">
        <f t="shared" si="113"/>
        <v>58.555464318200109</v>
      </c>
    </row>
    <row r="195" spans="1:46" x14ac:dyDescent="0.25">
      <c r="A195" s="56"/>
      <c r="B195" s="29"/>
      <c r="C195" s="29"/>
      <c r="D195" s="29"/>
      <c r="E195" s="29"/>
      <c r="F195" s="29"/>
      <c r="G195" s="29"/>
      <c r="H195" s="29"/>
      <c r="I195" s="60">
        <f t="shared" si="116"/>
        <v>180</v>
      </c>
      <c r="J195" s="23">
        <f t="shared" si="127"/>
        <v>13793.690558851471</v>
      </c>
      <c r="K195" s="23">
        <f t="shared" si="127"/>
        <v>6767.9372471953247</v>
      </c>
      <c r="L195" s="23">
        <f t="shared" si="117"/>
        <v>10308.193941667332</v>
      </c>
      <c r="M195" s="23">
        <f t="shared" si="109"/>
        <v>-3540.2566944720074</v>
      </c>
      <c r="N195" s="23">
        <f t="shared" si="118"/>
        <v>585181.02903709968</v>
      </c>
      <c r="O195" s="24">
        <f t="shared" si="119"/>
        <v>4927022.9227758348</v>
      </c>
      <c r="P195" s="29"/>
      <c r="Q195" s="29"/>
      <c r="R195" s="2"/>
      <c r="S195" s="2"/>
      <c r="T195" s="2"/>
      <c r="U195" s="2"/>
      <c r="V195" s="2"/>
      <c r="W195" s="2"/>
      <c r="X195" s="2"/>
      <c r="Y195" s="2"/>
      <c r="Z195" s="22">
        <f t="shared" si="120"/>
        <v>180</v>
      </c>
      <c r="AA195" s="23">
        <f t="shared" si="110"/>
        <v>585181.02903709968</v>
      </c>
      <c r="AB195" s="23">
        <f t="shared" si="114"/>
        <v>10308.193941667332</v>
      </c>
      <c r="AC195" s="23">
        <f t="shared" si="111"/>
        <v>1089.7323993955142</v>
      </c>
      <c r="AD195" s="24">
        <f t="shared" si="124"/>
        <v>9218.461542271818</v>
      </c>
      <c r="AE195" s="2"/>
      <c r="AF195" s="14"/>
      <c r="AG195" s="2"/>
      <c r="AJ195" s="25">
        <f t="shared" si="108"/>
        <v>0</v>
      </c>
      <c r="AK195" s="25">
        <f t="shared" si="125"/>
        <v>0</v>
      </c>
      <c r="AL195" s="25"/>
      <c r="AM195" s="26">
        <f t="shared" si="115"/>
        <v>10308.193941667332</v>
      </c>
      <c r="AN195" s="26">
        <f t="shared" si="126"/>
        <v>10308.193941667345</v>
      </c>
      <c r="AO195" s="25"/>
      <c r="AP195" s="25"/>
      <c r="AQ195" s="25">
        <f t="shared" si="121"/>
        <v>61</v>
      </c>
      <c r="AR195" s="25">
        <f t="shared" si="112"/>
        <v>0.99817002162701707</v>
      </c>
      <c r="AS195" s="25">
        <f t="shared" si="122"/>
        <v>0.89428483732823016</v>
      </c>
      <c r="AT195" s="25">
        <f t="shared" si="113"/>
        <v>57.662816002783551</v>
      </c>
    </row>
    <row r="196" spans="1:46" x14ac:dyDescent="0.25">
      <c r="A196" s="56"/>
      <c r="B196" s="29"/>
      <c r="C196" s="29"/>
      <c r="D196" s="29"/>
      <c r="E196" s="29"/>
      <c r="F196" s="29"/>
      <c r="G196" s="29"/>
      <c r="H196" s="29"/>
      <c r="I196" s="62">
        <f t="shared" si="116"/>
        <v>181</v>
      </c>
      <c r="J196" s="17">
        <f t="shared" si="127"/>
        <v>13793.690558851471</v>
      </c>
      <c r="K196" s="17">
        <f t="shared" si="127"/>
        <v>6767.9372471953247</v>
      </c>
      <c r="L196" s="17">
        <f t="shared" si="117"/>
        <v>10308.193941667345</v>
      </c>
      <c r="M196" s="17">
        <f t="shared" si="109"/>
        <v>-3540.2566944720202</v>
      </c>
      <c r="N196" s="17">
        <f t="shared" si="118"/>
        <v>575945.66698200034</v>
      </c>
      <c r="O196" s="18">
        <f>O195*(1+$K$7)</f>
        <v>5000928.2666174723</v>
      </c>
      <c r="P196" s="29"/>
      <c r="Q196" s="29"/>
      <c r="R196" s="2"/>
      <c r="S196" s="2"/>
      <c r="T196" s="2"/>
      <c r="U196" s="2"/>
      <c r="V196" s="2"/>
      <c r="W196" s="2"/>
      <c r="X196" s="2"/>
      <c r="Y196" s="2"/>
      <c r="Z196" s="16">
        <f t="shared" si="120"/>
        <v>181</v>
      </c>
      <c r="AA196" s="17">
        <f t="shared" si="110"/>
        <v>575945.66698200034</v>
      </c>
      <c r="AB196" s="17">
        <f t="shared" si="114"/>
        <v>10308.193941667345</v>
      </c>
      <c r="AC196" s="17">
        <f t="shared" si="111"/>
        <v>1072.831886568016</v>
      </c>
      <c r="AD196" s="18">
        <f t="shared" si="124"/>
        <v>9235.3620550993292</v>
      </c>
      <c r="AE196" s="2"/>
      <c r="AF196" s="12"/>
      <c r="AG196" s="2"/>
      <c r="AJ196" s="25">
        <f t="shared" si="108"/>
        <v>0</v>
      </c>
      <c r="AK196" s="25">
        <f t="shared" si="125"/>
        <v>0</v>
      </c>
      <c r="AL196" s="25"/>
      <c r="AM196" s="26">
        <f t="shared" si="115"/>
        <v>10308.193941667345</v>
      </c>
      <c r="AN196" s="26">
        <f t="shared" si="126"/>
        <v>10308.193941667332</v>
      </c>
      <c r="AO196" s="25"/>
      <c r="AP196" s="25"/>
      <c r="AQ196" s="25">
        <f t="shared" si="121"/>
        <v>60</v>
      </c>
      <c r="AR196" s="25">
        <f t="shared" si="112"/>
        <v>0.99817002162701707</v>
      </c>
      <c r="AS196" s="25">
        <f t="shared" si="122"/>
        <v>0.89592435952999872</v>
      </c>
      <c r="AT196" s="25">
        <f t="shared" si="113"/>
        <v>56.768531165455251</v>
      </c>
    </row>
    <row r="197" spans="1:46" x14ac:dyDescent="0.25">
      <c r="A197" s="56"/>
      <c r="B197" s="29"/>
      <c r="C197" s="29"/>
      <c r="D197" s="29"/>
      <c r="E197" s="29"/>
      <c r="F197" s="29"/>
      <c r="G197" s="29"/>
      <c r="H197" s="29"/>
      <c r="I197" s="59">
        <f t="shared" si="116"/>
        <v>182</v>
      </c>
      <c r="J197" s="20">
        <f t="shared" si="127"/>
        <v>13793.690558851471</v>
      </c>
      <c r="K197" s="20">
        <f t="shared" si="127"/>
        <v>6767.9372471953247</v>
      </c>
      <c r="L197" s="20">
        <f t="shared" si="117"/>
        <v>10308.193941667358</v>
      </c>
      <c r="M197" s="20">
        <f t="shared" si="109"/>
        <v>-3540.2566944720329</v>
      </c>
      <c r="N197" s="20">
        <f t="shared" si="118"/>
        <v>566693.37342980003</v>
      </c>
      <c r="O197" s="21">
        <f t="shared" si="119"/>
        <v>5000928.2666174723</v>
      </c>
      <c r="P197" s="29"/>
      <c r="Q197" s="29"/>
      <c r="R197" s="2"/>
      <c r="S197" s="2"/>
      <c r="T197" s="2"/>
      <c r="U197" s="2"/>
      <c r="V197" s="2"/>
      <c r="W197" s="2"/>
      <c r="X197" s="2"/>
      <c r="Y197" s="2"/>
      <c r="Z197" s="19">
        <f t="shared" si="120"/>
        <v>182</v>
      </c>
      <c r="AA197" s="20">
        <f t="shared" si="110"/>
        <v>566693.37342980003</v>
      </c>
      <c r="AB197" s="20">
        <f t="shared" si="114"/>
        <v>10308.193941667358</v>
      </c>
      <c r="AC197" s="20">
        <f t="shared" si="111"/>
        <v>1055.9003894670007</v>
      </c>
      <c r="AD197" s="21">
        <f t="shared" si="124"/>
        <v>9252.2935522003572</v>
      </c>
      <c r="AE197" s="2"/>
      <c r="AF197" s="13"/>
      <c r="AG197" s="2"/>
      <c r="AJ197" s="25">
        <f t="shared" si="108"/>
        <v>0</v>
      </c>
      <c r="AK197" s="25">
        <f t="shared" si="125"/>
        <v>0</v>
      </c>
      <c r="AL197" s="25"/>
      <c r="AM197" s="26">
        <f t="shared" si="115"/>
        <v>10308.193941667358</v>
      </c>
      <c r="AN197" s="26">
        <f t="shared" si="126"/>
        <v>10308.193941667345</v>
      </c>
      <c r="AO197" s="25"/>
      <c r="AP197" s="25"/>
      <c r="AQ197" s="25">
        <f t="shared" si="121"/>
        <v>59</v>
      </c>
      <c r="AR197" s="25">
        <f t="shared" si="112"/>
        <v>0.99817002162701707</v>
      </c>
      <c r="AS197" s="25">
        <f t="shared" si="122"/>
        <v>0.89756688752247049</v>
      </c>
      <c r="AT197" s="25">
        <f t="shared" si="113"/>
        <v>55.872606805925187</v>
      </c>
    </row>
    <row r="198" spans="1:46" x14ac:dyDescent="0.25">
      <c r="A198" s="56"/>
      <c r="B198" s="29"/>
      <c r="C198" s="29"/>
      <c r="D198" s="29"/>
      <c r="E198" s="29"/>
      <c r="F198" s="29"/>
      <c r="G198" s="29"/>
      <c r="H198" s="29"/>
      <c r="I198" s="59">
        <f t="shared" si="116"/>
        <v>183</v>
      </c>
      <c r="J198" s="20">
        <f t="shared" si="127"/>
        <v>13793.690558851471</v>
      </c>
      <c r="K198" s="20">
        <f t="shared" si="127"/>
        <v>6767.9372471953247</v>
      </c>
      <c r="L198" s="20">
        <f t="shared" si="117"/>
        <v>10308.193941667358</v>
      </c>
      <c r="M198" s="20">
        <f t="shared" si="109"/>
        <v>-3540.2566944720329</v>
      </c>
      <c r="N198" s="20">
        <f t="shared" si="118"/>
        <v>557424.11733942071</v>
      </c>
      <c r="O198" s="21">
        <f t="shared" si="119"/>
        <v>5000928.2666174723</v>
      </c>
      <c r="P198" s="29"/>
      <c r="Q198" s="29"/>
      <c r="R198" s="2"/>
      <c r="S198" s="2"/>
      <c r="T198" s="2"/>
      <c r="U198" s="2"/>
      <c r="V198" s="2"/>
      <c r="W198" s="2"/>
      <c r="X198" s="2"/>
      <c r="Y198" s="2"/>
      <c r="Z198" s="19">
        <f t="shared" si="120"/>
        <v>183</v>
      </c>
      <c r="AA198" s="20">
        <f t="shared" si="110"/>
        <v>557424.11733942071</v>
      </c>
      <c r="AB198" s="20">
        <f t="shared" si="114"/>
        <v>10308.193941667358</v>
      </c>
      <c r="AC198" s="20">
        <f t="shared" si="111"/>
        <v>1038.9378512879666</v>
      </c>
      <c r="AD198" s="21">
        <f t="shared" si="124"/>
        <v>9269.256090379391</v>
      </c>
      <c r="AE198" s="2"/>
      <c r="AF198" s="13"/>
      <c r="AG198" s="2"/>
      <c r="AJ198" s="25">
        <f t="shared" si="108"/>
        <v>0</v>
      </c>
      <c r="AK198" s="25">
        <f t="shared" si="125"/>
        <v>0</v>
      </c>
      <c r="AL198" s="25"/>
      <c r="AM198" s="26">
        <f t="shared" si="115"/>
        <v>10308.193941667358</v>
      </c>
      <c r="AN198" s="26">
        <f t="shared" si="126"/>
        <v>10308.193941667358</v>
      </c>
      <c r="AO198" s="25"/>
      <c r="AP198" s="25"/>
      <c r="AQ198" s="25">
        <f t="shared" si="121"/>
        <v>58</v>
      </c>
      <c r="AR198" s="25">
        <f t="shared" si="112"/>
        <v>0.99817002162701707</v>
      </c>
      <c r="AS198" s="25">
        <f t="shared" si="122"/>
        <v>0.89921242681626168</v>
      </c>
      <c r="AT198" s="25">
        <f t="shared" si="113"/>
        <v>54.975039918402722</v>
      </c>
    </row>
    <row r="199" spans="1:46" x14ac:dyDescent="0.25">
      <c r="A199" s="56"/>
      <c r="B199" s="29"/>
      <c r="C199" s="29"/>
      <c r="D199" s="29"/>
      <c r="E199" s="29"/>
      <c r="F199" s="29"/>
      <c r="G199" s="29"/>
      <c r="H199" s="29"/>
      <c r="I199" s="59">
        <f t="shared" si="116"/>
        <v>184</v>
      </c>
      <c r="J199" s="20">
        <f t="shared" si="127"/>
        <v>13793.690558851471</v>
      </c>
      <c r="K199" s="20">
        <f t="shared" si="127"/>
        <v>6767.9372471953247</v>
      </c>
      <c r="L199" s="20">
        <f t="shared" si="117"/>
        <v>10308.193941667358</v>
      </c>
      <c r="M199" s="20">
        <f t="shared" si="109"/>
        <v>-3540.2566944720329</v>
      </c>
      <c r="N199" s="20">
        <f t="shared" si="118"/>
        <v>548137.86761287565</v>
      </c>
      <c r="O199" s="21">
        <f t="shared" si="119"/>
        <v>5000928.2666174723</v>
      </c>
      <c r="P199" s="29"/>
      <c r="Q199" s="29"/>
      <c r="R199" s="2"/>
      <c r="S199" s="2"/>
      <c r="T199" s="2"/>
      <c r="U199" s="2"/>
      <c r="V199" s="2"/>
      <c r="W199" s="2"/>
      <c r="X199" s="2"/>
      <c r="Y199" s="2"/>
      <c r="Z199" s="19">
        <f t="shared" si="120"/>
        <v>184</v>
      </c>
      <c r="AA199" s="20">
        <f t="shared" si="110"/>
        <v>548137.86761287565</v>
      </c>
      <c r="AB199" s="20">
        <f t="shared" si="114"/>
        <v>10308.193941667358</v>
      </c>
      <c r="AC199" s="20">
        <f t="shared" si="111"/>
        <v>1021.9442151222713</v>
      </c>
      <c r="AD199" s="21">
        <f t="shared" si="124"/>
        <v>9286.2497265450857</v>
      </c>
      <c r="AE199" s="2"/>
      <c r="AF199" s="13"/>
      <c r="AG199" s="2"/>
      <c r="AJ199" s="25">
        <f t="shared" si="108"/>
        <v>0</v>
      </c>
      <c r="AK199" s="25">
        <f t="shared" si="125"/>
        <v>0</v>
      </c>
      <c r="AL199" s="25"/>
      <c r="AM199" s="26">
        <f t="shared" si="115"/>
        <v>10308.193941667358</v>
      </c>
      <c r="AN199" s="26">
        <f t="shared" si="126"/>
        <v>10308.193941667358</v>
      </c>
      <c r="AO199" s="25"/>
      <c r="AP199" s="25"/>
      <c r="AQ199" s="25">
        <f t="shared" si="121"/>
        <v>57</v>
      </c>
      <c r="AR199" s="25">
        <f t="shared" si="112"/>
        <v>0.99817002162701707</v>
      </c>
      <c r="AS199" s="25">
        <f t="shared" si="122"/>
        <v>0.90086098293209149</v>
      </c>
      <c r="AT199" s="25">
        <f t="shared" si="113"/>
        <v>54.075827491586459</v>
      </c>
    </row>
    <row r="200" spans="1:46" x14ac:dyDescent="0.25">
      <c r="A200" s="56"/>
      <c r="B200" s="29"/>
      <c r="C200" s="29"/>
      <c r="D200" s="29"/>
      <c r="E200" s="29"/>
      <c r="F200" s="29"/>
      <c r="G200" s="29"/>
      <c r="H200" s="29"/>
      <c r="I200" s="59">
        <f t="shared" si="116"/>
        <v>185</v>
      </c>
      <c r="J200" s="20">
        <f t="shared" si="127"/>
        <v>13793.690558851471</v>
      </c>
      <c r="K200" s="20">
        <f t="shared" si="127"/>
        <v>6767.9372471953247</v>
      </c>
      <c r="L200" s="20">
        <f t="shared" si="117"/>
        <v>10308.193941667365</v>
      </c>
      <c r="M200" s="20">
        <f t="shared" si="109"/>
        <v>-3540.2566944720402</v>
      </c>
      <c r="N200" s="20">
        <f t="shared" si="118"/>
        <v>538834.59309516533</v>
      </c>
      <c r="O200" s="21">
        <f t="shared" si="119"/>
        <v>5000928.2666174723</v>
      </c>
      <c r="P200" s="29"/>
      <c r="Q200" s="29"/>
      <c r="R200" s="2"/>
      <c r="S200" s="2"/>
      <c r="T200" s="2"/>
      <c r="U200" s="2"/>
      <c r="V200" s="2"/>
      <c r="W200" s="2"/>
      <c r="X200" s="2"/>
      <c r="Y200" s="2"/>
      <c r="Z200" s="19">
        <f t="shared" si="120"/>
        <v>185</v>
      </c>
      <c r="AA200" s="20">
        <f t="shared" si="110"/>
        <v>538834.59309516533</v>
      </c>
      <c r="AB200" s="20">
        <f t="shared" si="114"/>
        <v>10308.193941667365</v>
      </c>
      <c r="AC200" s="20">
        <f t="shared" si="111"/>
        <v>1004.9194239569387</v>
      </c>
      <c r="AD200" s="21">
        <f t="shared" si="124"/>
        <v>9303.2745177104262</v>
      </c>
      <c r="AE200" s="2"/>
      <c r="AF200" s="13"/>
      <c r="AG200" s="2"/>
      <c r="AJ200" s="25">
        <f t="shared" si="108"/>
        <v>0</v>
      </c>
      <c r="AK200" s="25">
        <f t="shared" si="125"/>
        <v>0</v>
      </c>
      <c r="AL200" s="25"/>
      <c r="AM200" s="26">
        <f t="shared" si="115"/>
        <v>10308.193941667365</v>
      </c>
      <c r="AN200" s="26">
        <f t="shared" si="126"/>
        <v>10308.193941667358</v>
      </c>
      <c r="AO200" s="25"/>
      <c r="AP200" s="25"/>
      <c r="AQ200" s="25">
        <f t="shared" si="121"/>
        <v>56</v>
      </c>
      <c r="AR200" s="25">
        <f t="shared" si="112"/>
        <v>0.99817002162701707</v>
      </c>
      <c r="AS200" s="25">
        <f t="shared" si="122"/>
        <v>0.90251256140080038</v>
      </c>
      <c r="AT200" s="25">
        <f t="shared" si="113"/>
        <v>53.174966508654336</v>
      </c>
    </row>
    <row r="201" spans="1:46" x14ac:dyDescent="0.25">
      <c r="A201" s="56"/>
      <c r="B201" s="29"/>
      <c r="C201" s="29"/>
      <c r="D201" s="29"/>
      <c r="E201" s="29"/>
      <c r="F201" s="29"/>
      <c r="G201" s="29"/>
      <c r="H201" s="29"/>
      <c r="I201" s="59">
        <f t="shared" si="116"/>
        <v>186</v>
      </c>
      <c r="J201" s="20">
        <f t="shared" si="127"/>
        <v>13793.690558851471</v>
      </c>
      <c r="K201" s="20">
        <f t="shared" si="127"/>
        <v>6767.9372471953247</v>
      </c>
      <c r="L201" s="20">
        <f t="shared" si="117"/>
        <v>10308.193941667374</v>
      </c>
      <c r="M201" s="20">
        <f t="shared" si="109"/>
        <v>-3540.2566944720493</v>
      </c>
      <c r="N201" s="20">
        <f t="shared" si="118"/>
        <v>529514.26257417246</v>
      </c>
      <c r="O201" s="21">
        <f t="shared" si="119"/>
        <v>5000928.2666174723</v>
      </c>
      <c r="P201" s="29"/>
      <c r="Q201" s="29"/>
      <c r="R201" s="2"/>
      <c r="S201" s="2"/>
      <c r="T201" s="2"/>
      <c r="U201" s="2"/>
      <c r="V201" s="2"/>
      <c r="W201" s="2"/>
      <c r="X201" s="2"/>
      <c r="Y201" s="2"/>
      <c r="Z201" s="19">
        <f t="shared" si="120"/>
        <v>186</v>
      </c>
      <c r="AA201" s="20">
        <f t="shared" si="110"/>
        <v>529514.26257417246</v>
      </c>
      <c r="AB201" s="20">
        <f t="shared" si="114"/>
        <v>10308.193941667374</v>
      </c>
      <c r="AC201" s="20">
        <f t="shared" si="111"/>
        <v>987.86342067446969</v>
      </c>
      <c r="AD201" s="21">
        <f t="shared" si="124"/>
        <v>9320.330520992904</v>
      </c>
      <c r="AE201" s="2"/>
      <c r="AF201" s="13"/>
      <c r="AG201" s="2"/>
      <c r="AJ201" s="25">
        <f t="shared" si="108"/>
        <v>0</v>
      </c>
      <c r="AK201" s="25">
        <f t="shared" si="125"/>
        <v>0</v>
      </c>
      <c r="AL201" s="25"/>
      <c r="AM201" s="26">
        <f t="shared" si="115"/>
        <v>10308.193941667374</v>
      </c>
      <c r="AN201" s="26">
        <f t="shared" si="126"/>
        <v>10308.193941667365</v>
      </c>
      <c r="AO201" s="25"/>
      <c r="AP201" s="25"/>
      <c r="AQ201" s="25">
        <f t="shared" si="121"/>
        <v>55</v>
      </c>
      <c r="AR201" s="25">
        <f t="shared" si="112"/>
        <v>0.99817002162701707</v>
      </c>
      <c r="AS201" s="25">
        <f t="shared" si="122"/>
        <v>0.90416716776336858</v>
      </c>
      <c r="AT201" s="25">
        <f t="shared" si="113"/>
        <v>52.272453947253503</v>
      </c>
    </row>
    <row r="202" spans="1:46" x14ac:dyDescent="0.25">
      <c r="A202" s="56"/>
      <c r="B202" s="29"/>
      <c r="C202" s="29"/>
      <c r="D202" s="29"/>
      <c r="E202" s="29"/>
      <c r="F202" s="29"/>
      <c r="G202" s="29"/>
      <c r="H202" s="29"/>
      <c r="I202" s="59">
        <f t="shared" si="116"/>
        <v>187</v>
      </c>
      <c r="J202" s="20">
        <f>J201*(1+K4)</f>
        <v>13931.627464439985</v>
      </c>
      <c r="K202" s="20">
        <f t="shared" ref="K202" si="132">J202-($O$4+$O$7+$O$9)*POWER((1+$K$4),(I201-6)/12)</f>
        <v>6973.5535252557938</v>
      </c>
      <c r="L202" s="20">
        <f t="shared" si="117"/>
        <v>10308.193941667374</v>
      </c>
      <c r="M202" s="20">
        <f t="shared" si="109"/>
        <v>-3334.6404164115802</v>
      </c>
      <c r="N202" s="20">
        <f t="shared" si="118"/>
        <v>520176.84478055773</v>
      </c>
      <c r="O202" s="21">
        <f t="shared" si="119"/>
        <v>5000928.2666174723</v>
      </c>
      <c r="P202" s="29"/>
      <c r="Q202" s="29"/>
      <c r="R202" s="2"/>
      <c r="S202" s="2"/>
      <c r="T202" s="2"/>
      <c r="U202" s="2"/>
      <c r="V202" s="2"/>
      <c r="W202" s="2"/>
      <c r="X202" s="2"/>
      <c r="Y202" s="2"/>
      <c r="Z202" s="19">
        <f t="shared" si="120"/>
        <v>187</v>
      </c>
      <c r="AA202" s="20">
        <f t="shared" si="110"/>
        <v>520176.84478055773</v>
      </c>
      <c r="AB202" s="20">
        <f t="shared" si="114"/>
        <v>10308.193941667374</v>
      </c>
      <c r="AC202" s="20">
        <f t="shared" si="111"/>
        <v>970.77614805264955</v>
      </c>
      <c r="AD202" s="21">
        <f t="shared" si="124"/>
        <v>9337.4177936147244</v>
      </c>
      <c r="AE202" s="2"/>
      <c r="AF202" s="13"/>
      <c r="AG202" s="2"/>
      <c r="AJ202" s="25">
        <f t="shared" si="108"/>
        <v>0</v>
      </c>
      <c r="AK202" s="25">
        <f t="shared" si="125"/>
        <v>0</v>
      </c>
      <c r="AL202" s="25"/>
      <c r="AM202" s="26">
        <f t="shared" si="115"/>
        <v>10308.193941667374</v>
      </c>
      <c r="AN202" s="26">
        <f t="shared" si="126"/>
        <v>10308.193941667374</v>
      </c>
      <c r="AO202" s="25"/>
      <c r="AP202" s="25"/>
      <c r="AQ202" s="25">
        <f t="shared" si="121"/>
        <v>54</v>
      </c>
      <c r="AR202" s="25">
        <f t="shared" si="112"/>
        <v>0.99817002162701707</v>
      </c>
      <c r="AS202" s="25">
        <f t="shared" si="122"/>
        <v>0.90582480757093475</v>
      </c>
      <c r="AT202" s="25">
        <f t="shared" si="113"/>
        <v>51.368286779490134</v>
      </c>
    </row>
    <row r="203" spans="1:46" x14ac:dyDescent="0.25">
      <c r="A203" s="56"/>
      <c r="B203" s="29"/>
      <c r="C203" s="29"/>
      <c r="D203" s="29"/>
      <c r="E203" s="29"/>
      <c r="F203" s="29"/>
      <c r="G203" s="29"/>
      <c r="H203" s="29"/>
      <c r="I203" s="59">
        <f t="shared" si="116"/>
        <v>188</v>
      </c>
      <c r="J203" s="20">
        <f t="shared" si="127"/>
        <v>13931.627464439985</v>
      </c>
      <c r="K203" s="20">
        <f t="shared" si="127"/>
        <v>6973.5535252557938</v>
      </c>
      <c r="L203" s="20">
        <f t="shared" si="117"/>
        <v>10308.193941667367</v>
      </c>
      <c r="M203" s="20">
        <f t="shared" si="109"/>
        <v>-3334.6404164115729</v>
      </c>
      <c r="N203" s="20">
        <f t="shared" si="118"/>
        <v>510822.30838765472</v>
      </c>
      <c r="O203" s="21">
        <f t="shared" si="119"/>
        <v>5000928.2666174723</v>
      </c>
      <c r="P203" s="29"/>
      <c r="Q203" s="29"/>
      <c r="R203" s="2"/>
      <c r="S203" s="2"/>
      <c r="T203" s="2"/>
      <c r="U203" s="2"/>
      <c r="V203" s="2"/>
      <c r="W203" s="2"/>
      <c r="X203" s="2"/>
      <c r="Y203" s="2"/>
      <c r="Z203" s="19">
        <f t="shared" si="120"/>
        <v>188</v>
      </c>
      <c r="AA203" s="20">
        <f t="shared" si="110"/>
        <v>510822.30838765472</v>
      </c>
      <c r="AB203" s="20">
        <f t="shared" si="114"/>
        <v>10308.193941667367</v>
      </c>
      <c r="AC203" s="20">
        <f t="shared" si="111"/>
        <v>953.65754876435585</v>
      </c>
      <c r="AD203" s="21">
        <f t="shared" si="124"/>
        <v>9354.53639290301</v>
      </c>
      <c r="AE203" s="2"/>
      <c r="AF203" s="13"/>
      <c r="AG203" s="2"/>
      <c r="AJ203" s="25">
        <f t="shared" si="108"/>
        <v>0</v>
      </c>
      <c r="AK203" s="25">
        <f t="shared" si="125"/>
        <v>0</v>
      </c>
      <c r="AL203" s="25"/>
      <c r="AM203" s="26">
        <f t="shared" si="115"/>
        <v>10308.193941667367</v>
      </c>
      <c r="AN203" s="26">
        <f t="shared" si="126"/>
        <v>10308.193941667374</v>
      </c>
      <c r="AO203" s="25"/>
      <c r="AP203" s="25"/>
      <c r="AQ203" s="25">
        <f t="shared" si="121"/>
        <v>53</v>
      </c>
      <c r="AR203" s="25">
        <f t="shared" si="112"/>
        <v>0.99817002162701707</v>
      </c>
      <c r="AS203" s="25">
        <f t="shared" si="122"/>
        <v>0.90748548638481474</v>
      </c>
      <c r="AT203" s="25">
        <f t="shared" si="113"/>
        <v>50.462461971919232</v>
      </c>
    </row>
    <row r="204" spans="1:46" x14ac:dyDescent="0.25">
      <c r="A204" s="56"/>
      <c r="B204" s="29"/>
      <c r="C204" s="29"/>
      <c r="D204" s="29"/>
      <c r="E204" s="29"/>
      <c r="F204" s="29"/>
      <c r="G204" s="29"/>
      <c r="H204" s="29"/>
      <c r="I204" s="59">
        <f t="shared" si="116"/>
        <v>189</v>
      </c>
      <c r="J204" s="20">
        <f t="shared" si="127"/>
        <v>13931.627464439985</v>
      </c>
      <c r="K204" s="20">
        <f t="shared" si="127"/>
        <v>6973.5535252557938</v>
      </c>
      <c r="L204" s="20">
        <f t="shared" si="117"/>
        <v>10308.193941667381</v>
      </c>
      <c r="M204" s="20">
        <f t="shared" si="109"/>
        <v>-3334.6404164115875</v>
      </c>
      <c r="N204" s="20">
        <f t="shared" si="118"/>
        <v>501450.62201136473</v>
      </c>
      <c r="O204" s="21">
        <f t="shared" si="119"/>
        <v>5000928.2666174723</v>
      </c>
      <c r="P204" s="29"/>
      <c r="Q204" s="29"/>
      <c r="R204" s="2"/>
      <c r="S204" s="2"/>
      <c r="T204" s="2"/>
      <c r="U204" s="2"/>
      <c r="V204" s="2"/>
      <c r="W204" s="2"/>
      <c r="X204" s="2"/>
      <c r="Y204" s="2"/>
      <c r="Z204" s="19">
        <f t="shared" si="120"/>
        <v>189</v>
      </c>
      <c r="AA204" s="20">
        <f t="shared" si="110"/>
        <v>501450.62201136473</v>
      </c>
      <c r="AB204" s="20">
        <f t="shared" si="114"/>
        <v>10308.193941667381</v>
      </c>
      <c r="AC204" s="20">
        <f t="shared" si="111"/>
        <v>936.50756537736697</v>
      </c>
      <c r="AD204" s="21">
        <f t="shared" si="124"/>
        <v>9371.6863762900139</v>
      </c>
      <c r="AE204" s="2"/>
      <c r="AF204" s="13"/>
      <c r="AG204" s="2"/>
      <c r="AJ204" s="25">
        <f t="shared" si="108"/>
        <v>0</v>
      </c>
      <c r="AK204" s="25">
        <f t="shared" si="125"/>
        <v>0</v>
      </c>
      <c r="AL204" s="25"/>
      <c r="AM204" s="26">
        <f t="shared" si="115"/>
        <v>10308.193941667381</v>
      </c>
      <c r="AN204" s="26">
        <f t="shared" si="126"/>
        <v>10308.193941667367</v>
      </c>
      <c r="AO204" s="25"/>
      <c r="AP204" s="25"/>
      <c r="AQ204" s="25">
        <f t="shared" si="121"/>
        <v>52</v>
      </c>
      <c r="AR204" s="25">
        <f t="shared" si="112"/>
        <v>0.99817002162701707</v>
      </c>
      <c r="AS204" s="25">
        <f t="shared" si="122"/>
        <v>0.90914920977652036</v>
      </c>
      <c r="AT204" s="25">
        <f t="shared" si="113"/>
        <v>49.554976485534347</v>
      </c>
    </row>
    <row r="205" spans="1:46" x14ac:dyDescent="0.25">
      <c r="A205" s="56"/>
      <c r="B205" s="29"/>
      <c r="C205" s="29"/>
      <c r="D205" s="29"/>
      <c r="E205" s="29"/>
      <c r="F205" s="29"/>
      <c r="G205" s="29"/>
      <c r="H205" s="29"/>
      <c r="I205" s="59">
        <f t="shared" si="116"/>
        <v>190</v>
      </c>
      <c r="J205" s="20">
        <f t="shared" si="127"/>
        <v>13931.627464439985</v>
      </c>
      <c r="K205" s="20">
        <f t="shared" si="127"/>
        <v>6973.5535252557938</v>
      </c>
      <c r="L205" s="20">
        <f t="shared" si="117"/>
        <v>10308.193941667387</v>
      </c>
      <c r="M205" s="20">
        <f t="shared" si="109"/>
        <v>-3334.6404164115929</v>
      </c>
      <c r="N205" s="20">
        <f t="shared" si="118"/>
        <v>492061.7542100515</v>
      </c>
      <c r="O205" s="21">
        <f t="shared" si="119"/>
        <v>5000928.2666174723</v>
      </c>
      <c r="P205" s="29"/>
      <c r="Q205" s="29"/>
      <c r="R205" s="2"/>
      <c r="S205" s="2"/>
      <c r="T205" s="2"/>
      <c r="U205" s="2"/>
      <c r="V205" s="2"/>
      <c r="W205" s="2"/>
      <c r="X205" s="2"/>
      <c r="Y205" s="2"/>
      <c r="Z205" s="19">
        <f t="shared" si="120"/>
        <v>190</v>
      </c>
      <c r="AA205" s="20">
        <f t="shared" si="110"/>
        <v>492061.7542100515</v>
      </c>
      <c r="AB205" s="20">
        <f t="shared" si="114"/>
        <v>10308.193941667387</v>
      </c>
      <c r="AC205" s="20">
        <f t="shared" si="111"/>
        <v>919.32614035416861</v>
      </c>
      <c r="AD205" s="21">
        <f t="shared" si="124"/>
        <v>9388.8678013132176</v>
      </c>
      <c r="AE205" s="2"/>
      <c r="AF205" s="13"/>
      <c r="AG205" s="2"/>
      <c r="AJ205" s="25">
        <f t="shared" si="108"/>
        <v>0</v>
      </c>
      <c r="AK205" s="25">
        <f t="shared" si="125"/>
        <v>0</v>
      </c>
      <c r="AL205" s="25"/>
      <c r="AM205" s="26">
        <f t="shared" si="115"/>
        <v>10308.193941667387</v>
      </c>
      <c r="AN205" s="26">
        <f t="shared" si="126"/>
        <v>10308.193941667381</v>
      </c>
      <c r="AO205" s="25"/>
      <c r="AP205" s="25"/>
      <c r="AQ205" s="25">
        <f t="shared" si="121"/>
        <v>51</v>
      </c>
      <c r="AR205" s="25">
        <f t="shared" si="112"/>
        <v>0.99817002162701707</v>
      </c>
      <c r="AS205" s="25">
        <f t="shared" si="122"/>
        <v>0.91081598332777736</v>
      </c>
      <c r="AT205" s="25">
        <f t="shared" si="113"/>
        <v>48.645827275757803</v>
      </c>
    </row>
    <row r="206" spans="1:46" x14ac:dyDescent="0.25">
      <c r="A206" s="56"/>
      <c r="B206" s="29"/>
      <c r="C206" s="29"/>
      <c r="D206" s="29"/>
      <c r="E206" s="29"/>
      <c r="F206" s="29"/>
      <c r="G206" s="29"/>
      <c r="H206" s="29"/>
      <c r="I206" s="59">
        <f t="shared" si="116"/>
        <v>191</v>
      </c>
      <c r="J206" s="20">
        <f t="shared" si="127"/>
        <v>13931.627464439985</v>
      </c>
      <c r="K206" s="20">
        <f t="shared" si="127"/>
        <v>6973.5535252557938</v>
      </c>
      <c r="L206" s="20">
        <f t="shared" si="117"/>
        <v>10308.193941667387</v>
      </c>
      <c r="M206" s="20">
        <f t="shared" si="109"/>
        <v>-3334.6404164115929</v>
      </c>
      <c r="N206" s="20">
        <f t="shared" si="118"/>
        <v>482655.67348443589</v>
      </c>
      <c r="O206" s="21">
        <f t="shared" si="119"/>
        <v>5000928.2666174723</v>
      </c>
      <c r="P206" s="29"/>
      <c r="Q206" s="29"/>
      <c r="R206" s="2"/>
      <c r="S206" s="2"/>
      <c r="T206" s="2"/>
      <c r="U206" s="2"/>
      <c r="V206" s="2"/>
      <c r="W206" s="2"/>
      <c r="X206" s="2"/>
      <c r="Y206" s="2"/>
      <c r="Z206" s="19">
        <f t="shared" si="120"/>
        <v>191</v>
      </c>
      <c r="AA206" s="20">
        <f t="shared" si="110"/>
        <v>482655.67348443589</v>
      </c>
      <c r="AB206" s="20">
        <f t="shared" si="114"/>
        <v>10308.193941667387</v>
      </c>
      <c r="AC206" s="20">
        <f t="shared" si="111"/>
        <v>902.11321605176101</v>
      </c>
      <c r="AD206" s="21">
        <f t="shared" si="124"/>
        <v>9406.0807256156259</v>
      </c>
      <c r="AE206" s="2"/>
      <c r="AF206" s="13"/>
      <c r="AG206" s="2"/>
      <c r="AJ206" s="25">
        <f t="shared" si="108"/>
        <v>0</v>
      </c>
      <c r="AK206" s="25">
        <f t="shared" si="125"/>
        <v>0</v>
      </c>
      <c r="AL206" s="25"/>
      <c r="AM206" s="26">
        <f t="shared" si="115"/>
        <v>10308.193941667387</v>
      </c>
      <c r="AN206" s="26">
        <f t="shared" si="126"/>
        <v>10308.193941667387</v>
      </c>
      <c r="AO206" s="25"/>
      <c r="AP206" s="25"/>
      <c r="AQ206" s="25">
        <f t="shared" si="121"/>
        <v>50</v>
      </c>
      <c r="AR206" s="25">
        <f t="shared" si="112"/>
        <v>0.99817002162701707</v>
      </c>
      <c r="AS206" s="25">
        <f t="shared" si="122"/>
        <v>0.91248581263054496</v>
      </c>
      <c r="AT206" s="25">
        <f t="shared" si="113"/>
        <v>47.735011292430023</v>
      </c>
    </row>
    <row r="207" spans="1:46" x14ac:dyDescent="0.25">
      <c r="A207" s="56"/>
      <c r="B207" s="29"/>
      <c r="C207" s="29"/>
      <c r="D207" s="29"/>
      <c r="E207" s="29"/>
      <c r="F207" s="29"/>
      <c r="G207" s="29"/>
      <c r="H207" s="29"/>
      <c r="I207" s="60">
        <f t="shared" si="116"/>
        <v>192</v>
      </c>
      <c r="J207" s="23">
        <f t="shared" si="127"/>
        <v>13931.627464439985</v>
      </c>
      <c r="K207" s="23">
        <f t="shared" si="127"/>
        <v>6973.5535252557938</v>
      </c>
      <c r="L207" s="23">
        <f t="shared" si="117"/>
        <v>10308.193941667389</v>
      </c>
      <c r="M207" s="23">
        <f t="shared" si="109"/>
        <v>-3334.6404164115947</v>
      </c>
      <c r="N207" s="23">
        <f t="shared" si="118"/>
        <v>473232.34827749</v>
      </c>
      <c r="O207" s="24">
        <f t="shared" si="119"/>
        <v>5000928.2666174723</v>
      </c>
      <c r="P207" s="29"/>
      <c r="Q207" s="29"/>
      <c r="R207" s="2"/>
      <c r="S207" s="2"/>
      <c r="T207" s="2"/>
      <c r="U207" s="2"/>
      <c r="V207" s="2"/>
      <c r="W207" s="2"/>
      <c r="X207" s="2"/>
      <c r="Y207" s="2"/>
      <c r="Z207" s="22">
        <f t="shared" si="120"/>
        <v>192</v>
      </c>
      <c r="AA207" s="23">
        <f t="shared" si="110"/>
        <v>473232.34827749</v>
      </c>
      <c r="AB207" s="23">
        <f t="shared" si="114"/>
        <v>10308.193941667389</v>
      </c>
      <c r="AC207" s="23">
        <f t="shared" si="111"/>
        <v>884.86873472146578</v>
      </c>
      <c r="AD207" s="24">
        <f t="shared" si="124"/>
        <v>9423.3252069459231</v>
      </c>
      <c r="AE207" s="2"/>
      <c r="AF207" s="14"/>
      <c r="AG207" s="2"/>
      <c r="AJ207" s="25">
        <f t="shared" ref="AJ207:AJ270" si="133">IF(AF207="",0,MIN(AF207,AA206))</f>
        <v>0</v>
      </c>
      <c r="AK207" s="25">
        <f t="shared" si="125"/>
        <v>0</v>
      </c>
      <c r="AL207" s="25"/>
      <c r="AM207" s="26">
        <f t="shared" si="115"/>
        <v>10308.193941667389</v>
      </c>
      <c r="AN207" s="26">
        <f t="shared" si="126"/>
        <v>10308.193941667387</v>
      </c>
      <c r="AO207" s="25"/>
      <c r="AP207" s="25"/>
      <c r="AQ207" s="25">
        <f t="shared" si="121"/>
        <v>49</v>
      </c>
      <c r="AR207" s="25">
        <f t="shared" si="112"/>
        <v>0.99817002162701707</v>
      </c>
      <c r="AS207" s="25">
        <f t="shared" si="122"/>
        <v>0.9141587032870343</v>
      </c>
      <c r="AT207" s="25">
        <f t="shared" si="113"/>
        <v>46.822525479799474</v>
      </c>
    </row>
    <row r="208" spans="1:46" x14ac:dyDescent="0.25">
      <c r="A208" s="56"/>
      <c r="B208" s="29"/>
      <c r="C208" s="29"/>
      <c r="D208" s="29"/>
      <c r="E208" s="29"/>
      <c r="F208" s="29"/>
      <c r="G208" s="29"/>
      <c r="H208" s="29"/>
      <c r="I208" s="62">
        <f t="shared" si="116"/>
        <v>193</v>
      </c>
      <c r="J208" s="17">
        <f t="shared" si="127"/>
        <v>13931.627464439985</v>
      </c>
      <c r="K208" s="17">
        <f t="shared" si="127"/>
        <v>6973.5535252557938</v>
      </c>
      <c r="L208" s="17">
        <f t="shared" si="117"/>
        <v>10308.193941667405</v>
      </c>
      <c r="M208" s="17">
        <f t="shared" ref="M208:M271" si="134">K208-L208</f>
        <v>-3334.6404164116111</v>
      </c>
      <c r="N208" s="17">
        <f t="shared" si="118"/>
        <v>463791.74697433138</v>
      </c>
      <c r="O208" s="18">
        <f>O207*(1+$K$7)</f>
        <v>5075942.1906167343</v>
      </c>
      <c r="P208" s="29"/>
      <c r="Q208" s="29"/>
      <c r="R208" s="2"/>
      <c r="S208" s="2"/>
      <c r="T208" s="2"/>
      <c r="U208" s="2"/>
      <c r="V208" s="2"/>
      <c r="W208" s="2"/>
      <c r="X208" s="2"/>
      <c r="Y208" s="2"/>
      <c r="Z208" s="16">
        <f t="shared" si="120"/>
        <v>193</v>
      </c>
      <c r="AA208" s="17">
        <f t="shared" ref="AA208:AA271" si="135">MAX(AA207*(1+$V$7)-AB208-AJ208,0)</f>
        <v>463791.74697433138</v>
      </c>
      <c r="AB208" s="17">
        <f t="shared" si="114"/>
        <v>10308.193941667405</v>
      </c>
      <c r="AC208" s="17">
        <f t="shared" ref="AC208:AC271" si="136">AA207*$V$7</f>
        <v>867.59263850873162</v>
      </c>
      <c r="AD208" s="18">
        <f t="shared" si="124"/>
        <v>9440.6013031586735</v>
      </c>
      <c r="AE208" s="2"/>
      <c r="AF208" s="12"/>
      <c r="AG208" s="2"/>
      <c r="AJ208" s="25">
        <f t="shared" si="133"/>
        <v>0</v>
      </c>
      <c r="AK208" s="25">
        <f t="shared" si="125"/>
        <v>0</v>
      </c>
      <c r="AL208" s="25"/>
      <c r="AM208" s="26">
        <f t="shared" si="115"/>
        <v>10308.193941667405</v>
      </c>
      <c r="AN208" s="26">
        <f t="shared" si="126"/>
        <v>10308.193941667389</v>
      </c>
      <c r="AO208" s="25"/>
      <c r="AP208" s="25"/>
      <c r="AQ208" s="25">
        <f t="shared" si="121"/>
        <v>48</v>
      </c>
      <c r="AR208" s="25">
        <f t="shared" ref="AR208:AR271" si="137">1/(1+$V$7)</f>
        <v>0.99817002162701707</v>
      </c>
      <c r="AS208" s="25">
        <f t="shared" si="122"/>
        <v>0.91583466090972732</v>
      </c>
      <c r="AT208" s="25">
        <f t="shared" ref="AT208:AT271" si="138">(1-AS208)/$V$7</f>
        <v>45.908366776512374</v>
      </c>
    </row>
    <row r="209" spans="1:46" x14ac:dyDescent="0.25">
      <c r="A209" s="56"/>
      <c r="B209" s="29"/>
      <c r="C209" s="29"/>
      <c r="D209" s="29"/>
      <c r="E209" s="29"/>
      <c r="F209" s="29"/>
      <c r="G209" s="29"/>
      <c r="H209" s="29"/>
      <c r="I209" s="59">
        <f t="shared" si="116"/>
        <v>194</v>
      </c>
      <c r="J209" s="20">
        <f t="shared" si="127"/>
        <v>13931.627464439985</v>
      </c>
      <c r="K209" s="20">
        <f t="shared" si="127"/>
        <v>6973.5535252557938</v>
      </c>
      <c r="L209" s="20">
        <f t="shared" si="117"/>
        <v>10308.19394166739</v>
      </c>
      <c r="M209" s="20">
        <f t="shared" si="134"/>
        <v>-3334.6404164115966</v>
      </c>
      <c r="N209" s="20">
        <f t="shared" si="118"/>
        <v>454333.83790211694</v>
      </c>
      <c r="O209" s="21">
        <f t="shared" si="119"/>
        <v>5075942.1906167343</v>
      </c>
      <c r="P209" s="29"/>
      <c r="Q209" s="29"/>
      <c r="R209" s="2"/>
      <c r="S209" s="2"/>
      <c r="T209" s="2"/>
      <c r="U209" s="2"/>
      <c r="V209" s="2"/>
      <c r="W209" s="2"/>
      <c r="X209" s="2"/>
      <c r="Y209" s="2"/>
      <c r="Z209" s="19">
        <f t="shared" si="120"/>
        <v>194</v>
      </c>
      <c r="AA209" s="20">
        <f t="shared" si="135"/>
        <v>454333.83790211694</v>
      </c>
      <c r="AB209" s="20">
        <f t="shared" ref="AB209:AB272" si="139">IF($AL$9=2,AM209,AN209)</f>
        <v>10308.19394166739</v>
      </c>
      <c r="AC209" s="20">
        <f t="shared" si="136"/>
        <v>850.28486945294082</v>
      </c>
      <c r="AD209" s="21">
        <f t="shared" si="124"/>
        <v>9457.9090722144501</v>
      </c>
      <c r="AE209" s="2"/>
      <c r="AF209" s="13"/>
      <c r="AG209" s="2"/>
      <c r="AJ209" s="25">
        <f t="shared" si="133"/>
        <v>0</v>
      </c>
      <c r="AK209" s="25">
        <f t="shared" si="125"/>
        <v>0</v>
      </c>
      <c r="AL209" s="25"/>
      <c r="AM209" s="26">
        <f t="shared" ref="AM209:AM272" si="140">IF($AT209&gt;0,IF((AA208-AJ209)&gt;AA208/$AT209,AA208/$AT209,IF(AND((AA208-AJ209)&lt;AA208/$AT209,(AA208-AJ209)&gt;0),(AA208-AJ209)+AC209,0)),0)</f>
        <v>10308.19394166739</v>
      </c>
      <c r="AN209" s="26">
        <f t="shared" si="126"/>
        <v>10308.193941667405</v>
      </c>
      <c r="AO209" s="25"/>
      <c r="AP209" s="25"/>
      <c r="AQ209" s="25">
        <f t="shared" si="121"/>
        <v>47</v>
      </c>
      <c r="AR209" s="25">
        <f t="shared" si="137"/>
        <v>0.99817002162701707</v>
      </c>
      <c r="AS209" s="25">
        <f t="shared" si="122"/>
        <v>0.91751369112139503</v>
      </c>
      <c r="AT209" s="25">
        <f t="shared" si="138"/>
        <v>44.992532115602714</v>
      </c>
    </row>
    <row r="210" spans="1:46" x14ac:dyDescent="0.25">
      <c r="A210" s="56"/>
      <c r="B210" s="29"/>
      <c r="C210" s="29"/>
      <c r="D210" s="29"/>
      <c r="E210" s="29"/>
      <c r="F210" s="29"/>
      <c r="G210" s="29"/>
      <c r="H210" s="29"/>
      <c r="I210" s="59">
        <f t="shared" ref="I210:I273" si="141">I209+1</f>
        <v>195</v>
      </c>
      <c r="J210" s="20">
        <f t="shared" si="127"/>
        <v>13931.627464439985</v>
      </c>
      <c r="K210" s="20">
        <f t="shared" si="127"/>
        <v>6973.5535252557938</v>
      </c>
      <c r="L210" s="20">
        <f t="shared" ref="L210:L273" si="142">$AB210</f>
        <v>10308.193941667399</v>
      </c>
      <c r="M210" s="20">
        <f t="shared" si="134"/>
        <v>-3334.6404164116057</v>
      </c>
      <c r="N210" s="20">
        <f t="shared" ref="N210:N273" si="143">$AA210</f>
        <v>444858.58932993677</v>
      </c>
      <c r="O210" s="21">
        <f t="shared" ref="O210:O273" si="144">O209</f>
        <v>5075942.1906167343</v>
      </c>
      <c r="P210" s="29"/>
      <c r="Q210" s="29"/>
      <c r="R210" s="2"/>
      <c r="S210" s="2"/>
      <c r="T210" s="2"/>
      <c r="U210" s="2"/>
      <c r="V210" s="2"/>
      <c r="W210" s="2"/>
      <c r="X210" s="2"/>
      <c r="Y210" s="2"/>
      <c r="Z210" s="19">
        <f t="shared" ref="Z210:Z273" si="145">Z209+1</f>
        <v>195</v>
      </c>
      <c r="AA210" s="20">
        <f t="shared" si="135"/>
        <v>444858.58932993677</v>
      </c>
      <c r="AB210" s="20">
        <f t="shared" si="139"/>
        <v>10308.193941667399</v>
      </c>
      <c r="AC210" s="20">
        <f t="shared" si="136"/>
        <v>832.94536948721441</v>
      </c>
      <c r="AD210" s="21">
        <f t="shared" si="124"/>
        <v>9475.2485721801859</v>
      </c>
      <c r="AE210" s="2"/>
      <c r="AF210" s="13"/>
      <c r="AG210" s="2"/>
      <c r="AJ210" s="25">
        <f t="shared" si="133"/>
        <v>0</v>
      </c>
      <c r="AK210" s="25">
        <f t="shared" si="125"/>
        <v>0</v>
      </c>
      <c r="AL210" s="25"/>
      <c r="AM210" s="26">
        <f t="shared" si="140"/>
        <v>10308.193941667399</v>
      </c>
      <c r="AN210" s="26">
        <f t="shared" si="126"/>
        <v>10308.19394166739</v>
      </c>
      <c r="AO210" s="25"/>
      <c r="AP210" s="25"/>
      <c r="AQ210" s="25">
        <f t="shared" ref="AQ210:AQ273" si="146">MAX(AQ209-1,0)</f>
        <v>46</v>
      </c>
      <c r="AR210" s="25">
        <f t="shared" si="137"/>
        <v>0.99817002162701707</v>
      </c>
      <c r="AS210" s="25">
        <f t="shared" ref="AS210:AS273" si="147">POWER(AR210,AQ210)</f>
        <v>0.91919579955511765</v>
      </c>
      <c r="AT210" s="25">
        <f t="shared" si="138"/>
        <v>44.075018424481279</v>
      </c>
    </row>
    <row r="211" spans="1:46" x14ac:dyDescent="0.25">
      <c r="A211" s="56"/>
      <c r="B211" s="29"/>
      <c r="C211" s="29"/>
      <c r="D211" s="29"/>
      <c r="E211" s="29"/>
      <c r="F211" s="29"/>
      <c r="G211" s="29"/>
      <c r="H211" s="29"/>
      <c r="I211" s="59">
        <f t="shared" si="141"/>
        <v>196</v>
      </c>
      <c r="J211" s="20">
        <f t="shared" si="127"/>
        <v>13931.627464439985</v>
      </c>
      <c r="K211" s="20">
        <f t="shared" si="127"/>
        <v>6973.5535252557938</v>
      </c>
      <c r="L211" s="20">
        <f t="shared" si="142"/>
        <v>10308.193941667403</v>
      </c>
      <c r="M211" s="20">
        <f t="shared" si="134"/>
        <v>-3334.6404164116093</v>
      </c>
      <c r="N211" s="20">
        <f t="shared" si="143"/>
        <v>435365.96946870763</v>
      </c>
      <c r="O211" s="21">
        <f t="shared" si="144"/>
        <v>5075942.1906167343</v>
      </c>
      <c r="P211" s="29"/>
      <c r="Q211" s="29"/>
      <c r="R211" s="2"/>
      <c r="S211" s="2"/>
      <c r="T211" s="2"/>
      <c r="U211" s="2"/>
      <c r="V211" s="2"/>
      <c r="W211" s="2"/>
      <c r="X211" s="2"/>
      <c r="Y211" s="2"/>
      <c r="Z211" s="19">
        <f t="shared" si="145"/>
        <v>196</v>
      </c>
      <c r="AA211" s="20">
        <f t="shared" si="135"/>
        <v>435365.96946870763</v>
      </c>
      <c r="AB211" s="20">
        <f t="shared" si="139"/>
        <v>10308.193941667403</v>
      </c>
      <c r="AC211" s="20">
        <f t="shared" si="136"/>
        <v>815.57408043821738</v>
      </c>
      <c r="AD211" s="21">
        <f t="shared" si="124"/>
        <v>9492.6198612291864</v>
      </c>
      <c r="AE211" s="2"/>
      <c r="AF211" s="13"/>
      <c r="AG211" s="2"/>
      <c r="AJ211" s="25">
        <f t="shared" si="133"/>
        <v>0</v>
      </c>
      <c r="AK211" s="25">
        <f t="shared" si="125"/>
        <v>0</v>
      </c>
      <c r="AL211" s="25"/>
      <c r="AM211" s="26">
        <f t="shared" si="140"/>
        <v>10308.193941667403</v>
      </c>
      <c r="AN211" s="26">
        <f t="shared" si="126"/>
        <v>10308.193941667399</v>
      </c>
      <c r="AO211" s="25"/>
      <c r="AP211" s="25"/>
      <c r="AQ211" s="25">
        <f t="shared" si="146"/>
        <v>45</v>
      </c>
      <c r="AR211" s="25">
        <f t="shared" si="137"/>
        <v>0.99817002162701707</v>
      </c>
      <c r="AS211" s="25">
        <f t="shared" si="147"/>
        <v>0.92088099185430206</v>
      </c>
      <c r="AT211" s="25">
        <f t="shared" si="138"/>
        <v>43.155822624926152</v>
      </c>
    </row>
    <row r="212" spans="1:46" x14ac:dyDescent="0.25">
      <c r="A212" s="56"/>
      <c r="B212" s="29"/>
      <c r="C212" s="29"/>
      <c r="D212" s="29"/>
      <c r="E212" s="29"/>
      <c r="F212" s="29"/>
      <c r="G212" s="29"/>
      <c r="H212" s="29"/>
      <c r="I212" s="59">
        <f t="shared" si="141"/>
        <v>197</v>
      </c>
      <c r="J212" s="20">
        <f t="shared" si="127"/>
        <v>13931.627464439985</v>
      </c>
      <c r="K212" s="20">
        <f t="shared" si="127"/>
        <v>6973.5535252557938</v>
      </c>
      <c r="L212" s="20">
        <f t="shared" si="142"/>
        <v>10308.193941667399</v>
      </c>
      <c r="M212" s="20">
        <f t="shared" si="134"/>
        <v>-3334.6404164116057</v>
      </c>
      <c r="N212" s="20">
        <f t="shared" si="143"/>
        <v>425855.94647106621</v>
      </c>
      <c r="O212" s="21">
        <f t="shared" si="144"/>
        <v>5075942.1906167343</v>
      </c>
      <c r="P212" s="29"/>
      <c r="Q212" s="29"/>
      <c r="R212" s="2"/>
      <c r="S212" s="2"/>
      <c r="T212" s="2"/>
      <c r="U212" s="2"/>
      <c r="V212" s="2"/>
      <c r="W212" s="2"/>
      <c r="X212" s="2"/>
      <c r="Y212" s="2"/>
      <c r="Z212" s="19">
        <f t="shared" si="145"/>
        <v>197</v>
      </c>
      <c r="AA212" s="20">
        <f t="shared" si="135"/>
        <v>425855.94647106621</v>
      </c>
      <c r="AB212" s="20">
        <f t="shared" si="139"/>
        <v>10308.193941667399</v>
      </c>
      <c r="AC212" s="20">
        <f t="shared" si="136"/>
        <v>798.17094402596399</v>
      </c>
      <c r="AD212" s="21">
        <f t="shared" si="124"/>
        <v>9510.0229976414357</v>
      </c>
      <c r="AE212" s="2"/>
      <c r="AF212" s="13"/>
      <c r="AG212" s="2"/>
      <c r="AJ212" s="25">
        <f t="shared" si="133"/>
        <v>0</v>
      </c>
      <c r="AK212" s="25">
        <f t="shared" si="125"/>
        <v>0</v>
      </c>
      <c r="AL212" s="25"/>
      <c r="AM212" s="26">
        <f t="shared" si="140"/>
        <v>10308.193941667399</v>
      </c>
      <c r="AN212" s="26">
        <f t="shared" si="126"/>
        <v>10308.193941667403</v>
      </c>
      <c r="AO212" s="25"/>
      <c r="AP212" s="25"/>
      <c r="AQ212" s="25">
        <f t="shared" si="146"/>
        <v>44</v>
      </c>
      <c r="AR212" s="25">
        <f t="shared" si="137"/>
        <v>0.99817002162701707</v>
      </c>
      <c r="AS212" s="25">
        <f t="shared" si="147"/>
        <v>0.92256927367270158</v>
      </c>
      <c r="AT212" s="25">
        <f t="shared" si="138"/>
        <v>42.234941633071863</v>
      </c>
    </row>
    <row r="213" spans="1:46" x14ac:dyDescent="0.25">
      <c r="A213" s="56"/>
      <c r="B213" s="29"/>
      <c r="C213" s="29"/>
      <c r="D213" s="29"/>
      <c r="E213" s="29"/>
      <c r="F213" s="29"/>
      <c r="G213" s="29"/>
      <c r="H213" s="29"/>
      <c r="I213" s="59">
        <f t="shared" si="141"/>
        <v>198</v>
      </c>
      <c r="J213" s="20">
        <f t="shared" si="127"/>
        <v>13931.627464439985</v>
      </c>
      <c r="K213" s="20">
        <f t="shared" si="127"/>
        <v>6973.5535252557938</v>
      </c>
      <c r="L213" s="20">
        <f t="shared" si="142"/>
        <v>10308.193941667414</v>
      </c>
      <c r="M213" s="20">
        <f t="shared" si="134"/>
        <v>-3334.6404164116202</v>
      </c>
      <c r="N213" s="20">
        <f t="shared" si="143"/>
        <v>416328.48843126243</v>
      </c>
      <c r="O213" s="21">
        <f t="shared" si="144"/>
        <v>5075942.1906167343</v>
      </c>
      <c r="P213" s="29"/>
      <c r="Q213" s="29"/>
      <c r="R213" s="2"/>
      <c r="S213" s="2"/>
      <c r="T213" s="2"/>
      <c r="U213" s="2"/>
      <c r="V213" s="2"/>
      <c r="W213" s="2"/>
      <c r="X213" s="2"/>
      <c r="Y213" s="2"/>
      <c r="Z213" s="19">
        <f t="shared" si="145"/>
        <v>198</v>
      </c>
      <c r="AA213" s="20">
        <f t="shared" si="135"/>
        <v>416328.48843126243</v>
      </c>
      <c r="AB213" s="20">
        <f t="shared" si="139"/>
        <v>10308.193941667414</v>
      </c>
      <c r="AC213" s="20">
        <f t="shared" si="136"/>
        <v>780.73590186362139</v>
      </c>
      <c r="AD213" s="21">
        <f t="shared" si="124"/>
        <v>9527.4580398037924</v>
      </c>
      <c r="AE213" s="2"/>
      <c r="AF213" s="13"/>
      <c r="AG213" s="2"/>
      <c r="AJ213" s="25">
        <f t="shared" si="133"/>
        <v>0</v>
      </c>
      <c r="AK213" s="25">
        <f t="shared" si="125"/>
        <v>0</v>
      </c>
      <c r="AL213" s="25"/>
      <c r="AM213" s="26">
        <f t="shared" si="140"/>
        <v>10308.193941667414</v>
      </c>
      <c r="AN213" s="26">
        <f t="shared" si="126"/>
        <v>10308.193941667399</v>
      </c>
      <c r="AO213" s="25"/>
      <c r="AP213" s="25"/>
      <c r="AQ213" s="25">
        <f t="shared" si="146"/>
        <v>43</v>
      </c>
      <c r="AR213" s="25">
        <f t="shared" si="137"/>
        <v>0.99817002162701707</v>
      </c>
      <c r="AS213" s="25">
        <f t="shared" si="147"/>
        <v>0.92426065067443497</v>
      </c>
      <c r="AT213" s="25">
        <f t="shared" si="138"/>
        <v>41.312372359399106</v>
      </c>
    </row>
    <row r="214" spans="1:46" x14ac:dyDescent="0.25">
      <c r="A214" s="56"/>
      <c r="B214" s="29"/>
      <c r="C214" s="29"/>
      <c r="D214" s="29"/>
      <c r="E214" s="29"/>
      <c r="F214" s="29"/>
      <c r="G214" s="29"/>
      <c r="H214" s="29"/>
      <c r="I214" s="59">
        <f t="shared" si="141"/>
        <v>199</v>
      </c>
      <c r="J214" s="20">
        <f>J213*(1+$K$4)</f>
        <v>14070.943739084385</v>
      </c>
      <c r="K214" s="20">
        <f t="shared" ref="K214" si="148">J214-($O$4+$O$7+$O$9)*POWER((1+$K$4),(I213-6)/12)</f>
        <v>7043.2890605083494</v>
      </c>
      <c r="L214" s="20">
        <f t="shared" si="142"/>
        <v>10308.193941667427</v>
      </c>
      <c r="M214" s="20">
        <f t="shared" si="134"/>
        <v>-3264.9048811590774</v>
      </c>
      <c r="N214" s="20">
        <f t="shared" si="143"/>
        <v>406783.56338505232</v>
      </c>
      <c r="O214" s="21">
        <f t="shared" si="144"/>
        <v>5075942.1906167343</v>
      </c>
      <c r="P214" s="29"/>
      <c r="Q214" s="29"/>
      <c r="R214" s="2"/>
      <c r="S214" s="2"/>
      <c r="T214" s="2"/>
      <c r="U214" s="2"/>
      <c r="V214" s="2"/>
      <c r="W214" s="2"/>
      <c r="X214" s="2"/>
      <c r="Y214" s="2"/>
      <c r="Z214" s="19">
        <f t="shared" si="145"/>
        <v>199</v>
      </c>
      <c r="AA214" s="20">
        <f t="shared" si="135"/>
        <v>406783.56338505232</v>
      </c>
      <c r="AB214" s="20">
        <f t="shared" si="139"/>
        <v>10308.193941667427</v>
      </c>
      <c r="AC214" s="20">
        <f t="shared" si="136"/>
        <v>763.26889545731444</v>
      </c>
      <c r="AD214" s="21">
        <f t="shared" si="124"/>
        <v>9544.9250462101118</v>
      </c>
      <c r="AE214" s="2"/>
      <c r="AF214" s="13"/>
      <c r="AG214" s="2"/>
      <c r="AJ214" s="25">
        <f t="shared" si="133"/>
        <v>0</v>
      </c>
      <c r="AK214" s="25">
        <f t="shared" si="125"/>
        <v>0</v>
      </c>
      <c r="AL214" s="25"/>
      <c r="AM214" s="26">
        <f t="shared" si="140"/>
        <v>10308.193941667427</v>
      </c>
      <c r="AN214" s="26">
        <f t="shared" si="126"/>
        <v>10308.193941667414</v>
      </c>
      <c r="AO214" s="25"/>
      <c r="AP214" s="25"/>
      <c r="AQ214" s="25">
        <f t="shared" si="146"/>
        <v>42</v>
      </c>
      <c r="AR214" s="25">
        <f t="shared" si="137"/>
        <v>0.99817002162701707</v>
      </c>
      <c r="AS214" s="25">
        <f t="shared" si="147"/>
        <v>0.92595512853400486</v>
      </c>
      <c r="AT214" s="25">
        <f t="shared" si="138"/>
        <v>40.388111708724622</v>
      </c>
    </row>
    <row r="215" spans="1:46" x14ac:dyDescent="0.25">
      <c r="A215" s="56"/>
      <c r="B215" s="29"/>
      <c r="C215" s="29"/>
      <c r="D215" s="29"/>
      <c r="E215" s="29"/>
      <c r="F215" s="29"/>
      <c r="G215" s="29"/>
      <c r="H215" s="29"/>
      <c r="I215" s="59">
        <f t="shared" si="141"/>
        <v>200</v>
      </c>
      <c r="J215" s="20">
        <f t="shared" si="127"/>
        <v>14070.943739084385</v>
      </c>
      <c r="K215" s="20">
        <f t="shared" si="127"/>
        <v>7043.2890605083494</v>
      </c>
      <c r="L215" s="20">
        <f t="shared" si="142"/>
        <v>10308.193941667416</v>
      </c>
      <c r="M215" s="20">
        <f t="shared" si="134"/>
        <v>-3264.9048811590665</v>
      </c>
      <c r="N215" s="20">
        <f t="shared" si="143"/>
        <v>397221.1393095908</v>
      </c>
      <c r="O215" s="21">
        <f t="shared" si="144"/>
        <v>5075942.1906167343</v>
      </c>
      <c r="P215" s="29"/>
      <c r="Q215" s="29"/>
      <c r="R215" s="2"/>
      <c r="S215" s="2"/>
      <c r="T215" s="2"/>
      <c r="U215" s="2"/>
      <c r="V215" s="2"/>
      <c r="W215" s="2"/>
      <c r="X215" s="2"/>
      <c r="Y215" s="2"/>
      <c r="Z215" s="19">
        <f t="shared" si="145"/>
        <v>200</v>
      </c>
      <c r="AA215" s="20">
        <f t="shared" si="135"/>
        <v>397221.1393095908</v>
      </c>
      <c r="AB215" s="20">
        <f t="shared" si="139"/>
        <v>10308.193941667416</v>
      </c>
      <c r="AC215" s="20">
        <f t="shared" si="136"/>
        <v>745.76986620592925</v>
      </c>
      <c r="AD215" s="21">
        <f t="shared" si="124"/>
        <v>9562.4240754614875</v>
      </c>
      <c r="AE215" s="2"/>
      <c r="AF215" s="13"/>
      <c r="AG215" s="2"/>
      <c r="AJ215" s="25">
        <f t="shared" si="133"/>
        <v>0</v>
      </c>
      <c r="AK215" s="25">
        <f t="shared" si="125"/>
        <v>0</v>
      </c>
      <c r="AL215" s="25"/>
      <c r="AM215" s="26">
        <f t="shared" si="140"/>
        <v>10308.193941667416</v>
      </c>
      <c r="AN215" s="26">
        <f t="shared" si="126"/>
        <v>10308.193941667427</v>
      </c>
      <c r="AO215" s="25"/>
      <c r="AP215" s="25"/>
      <c r="AQ215" s="25">
        <f t="shared" si="146"/>
        <v>41</v>
      </c>
      <c r="AR215" s="25">
        <f t="shared" si="137"/>
        <v>0.99817002162701707</v>
      </c>
      <c r="AS215" s="25">
        <f t="shared" si="147"/>
        <v>0.92765271293631713</v>
      </c>
      <c r="AT215" s="25">
        <f t="shared" si="138"/>
        <v>39.462156580190658</v>
      </c>
    </row>
    <row r="216" spans="1:46" x14ac:dyDescent="0.25">
      <c r="A216" s="56"/>
      <c r="B216" s="29"/>
      <c r="C216" s="29"/>
      <c r="D216" s="29"/>
      <c r="E216" s="29"/>
      <c r="F216" s="29"/>
      <c r="G216" s="29"/>
      <c r="H216" s="29"/>
      <c r="I216" s="59">
        <f t="shared" si="141"/>
        <v>201</v>
      </c>
      <c r="J216" s="20">
        <f t="shared" si="127"/>
        <v>14070.943739084385</v>
      </c>
      <c r="K216" s="20">
        <f t="shared" si="127"/>
        <v>7043.2890605083494</v>
      </c>
      <c r="L216" s="20">
        <f t="shared" si="142"/>
        <v>10308.19394166744</v>
      </c>
      <c r="M216" s="20">
        <f t="shared" si="134"/>
        <v>-3264.9048811590901</v>
      </c>
      <c r="N216" s="20">
        <f t="shared" si="143"/>
        <v>387641.18412332429</v>
      </c>
      <c r="O216" s="21">
        <f t="shared" si="144"/>
        <v>5075942.1906167343</v>
      </c>
      <c r="P216" s="29"/>
      <c r="Q216" s="29"/>
      <c r="R216" s="2"/>
      <c r="S216" s="2"/>
      <c r="T216" s="2"/>
      <c r="U216" s="2"/>
      <c r="V216" s="2"/>
      <c r="W216" s="2"/>
      <c r="X216" s="2"/>
      <c r="Y216" s="2"/>
      <c r="Z216" s="19">
        <f t="shared" si="145"/>
        <v>201</v>
      </c>
      <c r="AA216" s="20">
        <f t="shared" si="135"/>
        <v>387641.18412332429</v>
      </c>
      <c r="AB216" s="20">
        <f t="shared" si="139"/>
        <v>10308.19394166744</v>
      </c>
      <c r="AC216" s="20">
        <f t="shared" si="136"/>
        <v>728.23875540091649</v>
      </c>
      <c r="AD216" s="21">
        <f t="shared" si="124"/>
        <v>9579.955186266523</v>
      </c>
      <c r="AE216" s="2"/>
      <c r="AF216" s="13"/>
      <c r="AG216" s="2"/>
      <c r="AJ216" s="25">
        <f t="shared" si="133"/>
        <v>0</v>
      </c>
      <c r="AK216" s="25">
        <f t="shared" si="125"/>
        <v>0</v>
      </c>
      <c r="AL216" s="25"/>
      <c r="AM216" s="26">
        <f t="shared" si="140"/>
        <v>10308.19394166744</v>
      </c>
      <c r="AN216" s="26">
        <f t="shared" si="126"/>
        <v>10308.193941667416</v>
      </c>
      <c r="AO216" s="25"/>
      <c r="AP216" s="25"/>
      <c r="AQ216" s="25">
        <f t="shared" si="146"/>
        <v>40</v>
      </c>
      <c r="AR216" s="25">
        <f t="shared" si="137"/>
        <v>0.99817002162701707</v>
      </c>
      <c r="AS216" s="25">
        <f t="shared" si="147"/>
        <v>0.92935340957670054</v>
      </c>
      <c r="AT216" s="25">
        <f t="shared" si="138"/>
        <v>38.534503867254251</v>
      </c>
    </row>
    <row r="217" spans="1:46" x14ac:dyDescent="0.25">
      <c r="A217" s="56"/>
      <c r="B217" s="29"/>
      <c r="C217" s="29"/>
      <c r="D217" s="29"/>
      <c r="E217" s="29"/>
      <c r="F217" s="29"/>
      <c r="G217" s="29"/>
      <c r="H217" s="29"/>
      <c r="I217" s="59">
        <f t="shared" si="141"/>
        <v>202</v>
      </c>
      <c r="J217" s="20">
        <f t="shared" si="127"/>
        <v>14070.943739084385</v>
      </c>
      <c r="K217" s="20">
        <f t="shared" si="127"/>
        <v>7043.2890605083494</v>
      </c>
      <c r="L217" s="20">
        <f t="shared" si="142"/>
        <v>10308.193941667443</v>
      </c>
      <c r="M217" s="20">
        <f t="shared" si="134"/>
        <v>-3264.9048811590937</v>
      </c>
      <c r="N217" s="20">
        <f t="shared" si="143"/>
        <v>378043.66568588297</v>
      </c>
      <c r="O217" s="21">
        <f t="shared" si="144"/>
        <v>5075942.1906167343</v>
      </c>
      <c r="P217" s="29"/>
      <c r="Q217" s="29"/>
      <c r="R217" s="2"/>
      <c r="S217" s="2"/>
      <c r="T217" s="2"/>
      <c r="U217" s="2"/>
      <c r="V217" s="2"/>
      <c r="W217" s="2"/>
      <c r="X217" s="2"/>
      <c r="Y217" s="2"/>
      <c r="Z217" s="19">
        <f t="shared" si="145"/>
        <v>202</v>
      </c>
      <c r="AA217" s="20">
        <f t="shared" si="135"/>
        <v>378043.66568588297</v>
      </c>
      <c r="AB217" s="20">
        <f t="shared" si="139"/>
        <v>10308.193941667443</v>
      </c>
      <c r="AC217" s="20">
        <f t="shared" si="136"/>
        <v>710.67550422609452</v>
      </c>
      <c r="AD217" s="21">
        <f t="shared" si="124"/>
        <v>9597.5184374413493</v>
      </c>
      <c r="AE217" s="2"/>
      <c r="AF217" s="13"/>
      <c r="AG217" s="2"/>
      <c r="AJ217" s="25">
        <f t="shared" si="133"/>
        <v>0</v>
      </c>
      <c r="AK217" s="25">
        <f t="shared" si="125"/>
        <v>0</v>
      </c>
      <c r="AL217" s="25"/>
      <c r="AM217" s="26">
        <f t="shared" si="140"/>
        <v>10308.193941667443</v>
      </c>
      <c r="AN217" s="26">
        <f t="shared" si="126"/>
        <v>10308.19394166744</v>
      </c>
      <c r="AO217" s="25"/>
      <c r="AP217" s="25"/>
      <c r="AQ217" s="25">
        <f t="shared" si="146"/>
        <v>39</v>
      </c>
      <c r="AR217" s="25">
        <f t="shared" si="137"/>
        <v>0.99817002162701707</v>
      </c>
      <c r="AS217" s="25">
        <f t="shared" si="147"/>
        <v>0.93105722416092451</v>
      </c>
      <c r="AT217" s="25">
        <f t="shared" si="138"/>
        <v>37.605150457677539</v>
      </c>
    </row>
    <row r="218" spans="1:46" x14ac:dyDescent="0.25">
      <c r="A218" s="56"/>
      <c r="B218" s="29"/>
      <c r="C218" s="29"/>
      <c r="D218" s="29"/>
      <c r="E218" s="29"/>
      <c r="F218" s="29"/>
      <c r="G218" s="29"/>
      <c r="H218" s="29"/>
      <c r="I218" s="59">
        <f t="shared" si="141"/>
        <v>203</v>
      </c>
      <c r="J218" s="20">
        <f t="shared" si="127"/>
        <v>14070.943739084385</v>
      </c>
      <c r="K218" s="20">
        <f t="shared" si="127"/>
        <v>7043.2890605083494</v>
      </c>
      <c r="L218" s="20">
        <f t="shared" si="142"/>
        <v>10308.193941667441</v>
      </c>
      <c r="M218" s="20">
        <f t="shared" si="134"/>
        <v>-3264.9048811590919</v>
      </c>
      <c r="N218" s="20">
        <f t="shared" si="143"/>
        <v>368428.55179797299</v>
      </c>
      <c r="O218" s="21">
        <f t="shared" si="144"/>
        <v>5075942.1906167343</v>
      </c>
      <c r="P218" s="29"/>
      <c r="Q218" s="29"/>
      <c r="R218" s="2"/>
      <c r="S218" s="2"/>
      <c r="T218" s="2"/>
      <c r="U218" s="2"/>
      <c r="V218" s="2"/>
      <c r="W218" s="2"/>
      <c r="X218" s="2"/>
      <c r="Y218" s="2"/>
      <c r="Z218" s="19">
        <f t="shared" si="145"/>
        <v>203</v>
      </c>
      <c r="AA218" s="20">
        <f t="shared" si="135"/>
        <v>368428.55179797299</v>
      </c>
      <c r="AB218" s="20">
        <f t="shared" si="139"/>
        <v>10308.193941667441</v>
      </c>
      <c r="AC218" s="20">
        <f t="shared" si="136"/>
        <v>693.08005375745211</v>
      </c>
      <c r="AD218" s="21">
        <f t="shared" si="124"/>
        <v>9615.113887909989</v>
      </c>
      <c r="AE218" s="2"/>
      <c r="AF218" s="13"/>
      <c r="AG218" s="2"/>
      <c r="AJ218" s="25">
        <f t="shared" si="133"/>
        <v>0</v>
      </c>
      <c r="AK218" s="25">
        <f t="shared" si="125"/>
        <v>0</v>
      </c>
      <c r="AL218" s="25"/>
      <c r="AM218" s="26">
        <f t="shared" si="140"/>
        <v>10308.193941667441</v>
      </c>
      <c r="AN218" s="26">
        <f t="shared" si="126"/>
        <v>10308.193941667443</v>
      </c>
      <c r="AO218" s="25"/>
      <c r="AP218" s="25"/>
      <c r="AQ218" s="25">
        <f t="shared" si="146"/>
        <v>38</v>
      </c>
      <c r="AR218" s="25">
        <f t="shared" si="137"/>
        <v>0.99817002162701707</v>
      </c>
      <c r="AS218" s="25">
        <f t="shared" si="147"/>
        <v>0.93276416240521953</v>
      </c>
      <c r="AT218" s="25">
        <f t="shared" si="138"/>
        <v>36.674093233516622</v>
      </c>
    </row>
    <row r="219" spans="1:46" x14ac:dyDescent="0.25">
      <c r="A219" s="56"/>
      <c r="B219" s="29"/>
      <c r="C219" s="29"/>
      <c r="D219" s="29"/>
      <c r="E219" s="29"/>
      <c r="F219" s="29"/>
      <c r="G219" s="29"/>
      <c r="H219" s="29"/>
      <c r="I219" s="60">
        <f t="shared" si="141"/>
        <v>204</v>
      </c>
      <c r="J219" s="23">
        <f t="shared" si="127"/>
        <v>14070.943739084385</v>
      </c>
      <c r="K219" s="23">
        <f t="shared" si="127"/>
        <v>7043.2890605083494</v>
      </c>
      <c r="L219" s="23">
        <f t="shared" si="142"/>
        <v>10308.193941667432</v>
      </c>
      <c r="M219" s="23">
        <f t="shared" si="134"/>
        <v>-3264.9048811590828</v>
      </c>
      <c r="N219" s="23">
        <f t="shared" si="143"/>
        <v>358795.81020126853</v>
      </c>
      <c r="O219" s="24">
        <f t="shared" si="144"/>
        <v>5075942.1906167343</v>
      </c>
      <c r="P219" s="29"/>
      <c r="Q219" s="29"/>
      <c r="R219" s="2"/>
      <c r="S219" s="2"/>
      <c r="T219" s="2"/>
      <c r="U219" s="2"/>
      <c r="V219" s="2"/>
      <c r="W219" s="2"/>
      <c r="X219" s="2"/>
      <c r="Y219" s="2"/>
      <c r="Z219" s="22">
        <f t="shared" si="145"/>
        <v>204</v>
      </c>
      <c r="AA219" s="23">
        <f t="shared" si="135"/>
        <v>358795.81020126853</v>
      </c>
      <c r="AB219" s="23">
        <f t="shared" si="139"/>
        <v>10308.193941667432</v>
      </c>
      <c r="AC219" s="23">
        <f t="shared" si="136"/>
        <v>675.45234496295052</v>
      </c>
      <c r="AD219" s="24">
        <f t="shared" si="124"/>
        <v>9632.7415967044817</v>
      </c>
      <c r="AE219" s="2"/>
      <c r="AF219" s="14"/>
      <c r="AG219" s="2"/>
      <c r="AJ219" s="25">
        <f t="shared" si="133"/>
        <v>0</v>
      </c>
      <c r="AK219" s="25">
        <f t="shared" si="125"/>
        <v>0</v>
      </c>
      <c r="AL219" s="25"/>
      <c r="AM219" s="26">
        <f t="shared" si="140"/>
        <v>10308.193941667432</v>
      </c>
      <c r="AN219" s="26">
        <f t="shared" si="126"/>
        <v>10308.193941667441</v>
      </c>
      <c r="AO219" s="25"/>
      <c r="AP219" s="25"/>
      <c r="AQ219" s="25">
        <f t="shared" si="146"/>
        <v>37</v>
      </c>
      <c r="AR219" s="25">
        <f t="shared" si="137"/>
        <v>0.99817002162701707</v>
      </c>
      <c r="AS219" s="25">
        <f t="shared" si="147"/>
        <v>0.93447423003629571</v>
      </c>
      <c r="AT219" s="25">
        <f t="shared" si="138"/>
        <v>35.741329071111437</v>
      </c>
    </row>
    <row r="220" spans="1:46" x14ac:dyDescent="0.25">
      <c r="A220" s="56"/>
      <c r="B220" s="29"/>
      <c r="C220" s="29"/>
      <c r="D220" s="29"/>
      <c r="E220" s="29"/>
      <c r="F220" s="29"/>
      <c r="G220" s="29"/>
      <c r="H220" s="29"/>
      <c r="I220" s="62">
        <f t="shared" si="141"/>
        <v>205</v>
      </c>
      <c r="J220" s="17">
        <f t="shared" si="127"/>
        <v>14070.943739084385</v>
      </c>
      <c r="K220" s="17">
        <f t="shared" si="127"/>
        <v>7043.2890605083494</v>
      </c>
      <c r="L220" s="17">
        <f t="shared" si="142"/>
        <v>10308.19394166746</v>
      </c>
      <c r="M220" s="17">
        <f t="shared" si="134"/>
        <v>-3264.9048811591101</v>
      </c>
      <c r="N220" s="17">
        <f t="shared" si="143"/>
        <v>349145.40857830341</v>
      </c>
      <c r="O220" s="18">
        <f>O219*(1+$K$7)</f>
        <v>5152081.3234759849</v>
      </c>
      <c r="P220" s="29"/>
      <c r="Q220" s="29"/>
      <c r="R220" s="2"/>
      <c r="S220" s="2"/>
      <c r="T220" s="2"/>
      <c r="U220" s="2"/>
      <c r="V220" s="2"/>
      <c r="W220" s="2"/>
      <c r="X220" s="2"/>
      <c r="Y220" s="2"/>
      <c r="Z220" s="16">
        <f t="shared" si="145"/>
        <v>205</v>
      </c>
      <c r="AA220" s="17">
        <f t="shared" si="135"/>
        <v>349145.40857830341</v>
      </c>
      <c r="AB220" s="17">
        <f t="shared" si="139"/>
        <v>10308.19394166746</v>
      </c>
      <c r="AC220" s="17">
        <f t="shared" si="136"/>
        <v>657.79231870232559</v>
      </c>
      <c r="AD220" s="18">
        <f t="shared" si="124"/>
        <v>9650.4016229651334</v>
      </c>
      <c r="AE220" s="2"/>
      <c r="AF220" s="12"/>
      <c r="AG220" s="2"/>
      <c r="AJ220" s="25">
        <f t="shared" si="133"/>
        <v>0</v>
      </c>
      <c r="AK220" s="25">
        <f t="shared" si="125"/>
        <v>0</v>
      </c>
      <c r="AL220" s="25"/>
      <c r="AM220" s="26">
        <f t="shared" si="140"/>
        <v>10308.19394166746</v>
      </c>
      <c r="AN220" s="26">
        <f t="shared" si="126"/>
        <v>10308.193941667432</v>
      </c>
      <c r="AO220" s="25"/>
      <c r="AP220" s="25"/>
      <c r="AQ220" s="25">
        <f t="shared" si="146"/>
        <v>36</v>
      </c>
      <c r="AR220" s="25">
        <f t="shared" si="137"/>
        <v>0.99817002162701707</v>
      </c>
      <c r="AS220" s="25">
        <f t="shared" si="147"/>
        <v>0.93618743279136241</v>
      </c>
      <c r="AT220" s="25">
        <f t="shared" si="138"/>
        <v>34.806854841075051</v>
      </c>
    </row>
    <row r="221" spans="1:46" x14ac:dyDescent="0.25">
      <c r="A221" s="56"/>
      <c r="B221" s="29"/>
      <c r="C221" s="29"/>
      <c r="D221" s="29"/>
      <c r="E221" s="29"/>
      <c r="F221" s="29"/>
      <c r="G221" s="29"/>
      <c r="H221" s="29"/>
      <c r="I221" s="59">
        <f t="shared" si="141"/>
        <v>206</v>
      </c>
      <c r="J221" s="20">
        <f t="shared" si="127"/>
        <v>14070.943739084385</v>
      </c>
      <c r="K221" s="20">
        <f t="shared" si="127"/>
        <v>7043.2890605083494</v>
      </c>
      <c r="L221" s="20">
        <f t="shared" si="142"/>
        <v>10308.193941667465</v>
      </c>
      <c r="M221" s="20">
        <f t="shared" si="134"/>
        <v>-3264.9048811591156</v>
      </c>
      <c r="N221" s="20">
        <f t="shared" si="143"/>
        <v>339477.31455236289</v>
      </c>
      <c r="O221" s="21">
        <f t="shared" si="144"/>
        <v>5152081.3234759849</v>
      </c>
      <c r="P221" s="29"/>
      <c r="Q221" s="29"/>
      <c r="R221" s="2"/>
      <c r="S221" s="2"/>
      <c r="T221" s="2"/>
      <c r="U221" s="2"/>
      <c r="V221" s="2"/>
      <c r="W221" s="2"/>
      <c r="X221" s="2"/>
      <c r="Y221" s="2"/>
      <c r="Z221" s="19">
        <f t="shared" si="145"/>
        <v>206</v>
      </c>
      <c r="AA221" s="20">
        <f t="shared" si="135"/>
        <v>339477.31455236289</v>
      </c>
      <c r="AB221" s="20">
        <f t="shared" si="139"/>
        <v>10308.193941667465</v>
      </c>
      <c r="AC221" s="20">
        <f t="shared" si="136"/>
        <v>640.09991572688955</v>
      </c>
      <c r="AD221" s="21">
        <f t="shared" si="124"/>
        <v>9668.0940259405761</v>
      </c>
      <c r="AE221" s="2"/>
      <c r="AF221" s="13"/>
      <c r="AG221" s="2"/>
      <c r="AJ221" s="25">
        <f t="shared" si="133"/>
        <v>0</v>
      </c>
      <c r="AK221" s="25">
        <f t="shared" si="125"/>
        <v>0</v>
      </c>
      <c r="AL221" s="25"/>
      <c r="AM221" s="26">
        <f t="shared" si="140"/>
        <v>10308.193941667465</v>
      </c>
      <c r="AN221" s="26">
        <f t="shared" si="126"/>
        <v>10308.19394166746</v>
      </c>
      <c r="AO221" s="25"/>
      <c r="AP221" s="25"/>
      <c r="AQ221" s="25">
        <f t="shared" si="146"/>
        <v>35</v>
      </c>
      <c r="AR221" s="25">
        <f t="shared" si="137"/>
        <v>0.99817002162701707</v>
      </c>
      <c r="AS221" s="25">
        <f t="shared" si="147"/>
        <v>0.9379037764181466</v>
      </c>
      <c r="AT221" s="25">
        <f t="shared" si="138"/>
        <v>33.870667408283673</v>
      </c>
    </row>
    <row r="222" spans="1:46" x14ac:dyDescent="0.25">
      <c r="A222" s="56"/>
      <c r="B222" s="29"/>
      <c r="C222" s="29"/>
      <c r="D222" s="29"/>
      <c r="E222" s="29"/>
      <c r="F222" s="29"/>
      <c r="G222" s="29"/>
      <c r="H222" s="29"/>
      <c r="I222" s="59">
        <f t="shared" si="141"/>
        <v>207</v>
      </c>
      <c r="J222" s="20">
        <f t="shared" si="127"/>
        <v>14070.943739084385</v>
      </c>
      <c r="K222" s="20">
        <f t="shared" si="127"/>
        <v>7043.2890605083494</v>
      </c>
      <c r="L222" s="20">
        <f t="shared" si="142"/>
        <v>10308.193941667456</v>
      </c>
      <c r="M222" s="20">
        <f t="shared" si="134"/>
        <v>-3264.9048811591065</v>
      </c>
      <c r="N222" s="20">
        <f t="shared" si="143"/>
        <v>329791.49568737479</v>
      </c>
      <c r="O222" s="21">
        <f t="shared" si="144"/>
        <v>5152081.3234759849</v>
      </c>
      <c r="P222" s="29"/>
      <c r="Q222" s="29"/>
      <c r="R222" s="2"/>
      <c r="S222" s="2"/>
      <c r="T222" s="2"/>
      <c r="U222" s="2"/>
      <c r="V222" s="2"/>
      <c r="W222" s="2"/>
      <c r="X222" s="2"/>
      <c r="Y222" s="2"/>
      <c r="Z222" s="19">
        <f t="shared" si="145"/>
        <v>207</v>
      </c>
      <c r="AA222" s="20">
        <f t="shared" si="135"/>
        <v>329791.49568737479</v>
      </c>
      <c r="AB222" s="20">
        <f t="shared" si="139"/>
        <v>10308.193941667456</v>
      </c>
      <c r="AC222" s="20">
        <f t="shared" si="136"/>
        <v>622.37507667933198</v>
      </c>
      <c r="AD222" s="21">
        <f t="shared" si="124"/>
        <v>9685.8188649881231</v>
      </c>
      <c r="AE222" s="2"/>
      <c r="AF222" s="13"/>
      <c r="AG222" s="2"/>
      <c r="AJ222" s="25">
        <f t="shared" si="133"/>
        <v>0</v>
      </c>
      <c r="AK222" s="25">
        <f t="shared" si="125"/>
        <v>0</v>
      </c>
      <c r="AL222" s="25"/>
      <c r="AM222" s="26">
        <f t="shared" si="140"/>
        <v>10308.193941667456</v>
      </c>
      <c r="AN222" s="26">
        <f t="shared" si="126"/>
        <v>10308.193941667465</v>
      </c>
      <c r="AO222" s="25"/>
      <c r="AP222" s="25"/>
      <c r="AQ222" s="25">
        <f t="shared" si="146"/>
        <v>34</v>
      </c>
      <c r="AR222" s="25">
        <f t="shared" si="137"/>
        <v>0.99817002162701707</v>
      </c>
      <c r="AS222" s="25">
        <f t="shared" si="147"/>
        <v>0.93962326667491314</v>
      </c>
      <c r="AT222" s="25">
        <f t="shared" si="138"/>
        <v>32.932763631865562</v>
      </c>
    </row>
    <row r="223" spans="1:46" x14ac:dyDescent="0.25">
      <c r="A223" s="56"/>
      <c r="B223" s="29"/>
      <c r="C223" s="29"/>
      <c r="D223" s="29"/>
      <c r="E223" s="29"/>
      <c r="F223" s="29"/>
      <c r="G223" s="29"/>
      <c r="H223" s="29"/>
      <c r="I223" s="59">
        <f t="shared" si="141"/>
        <v>208</v>
      </c>
      <c r="J223" s="20">
        <f t="shared" si="127"/>
        <v>14070.943739084385</v>
      </c>
      <c r="K223" s="20">
        <f t="shared" si="127"/>
        <v>7043.2890605083494</v>
      </c>
      <c r="L223" s="20">
        <f t="shared" si="142"/>
        <v>10308.19394166747</v>
      </c>
      <c r="M223" s="20">
        <f t="shared" si="134"/>
        <v>-3264.904881159121</v>
      </c>
      <c r="N223" s="20">
        <f t="shared" si="143"/>
        <v>320087.91948780086</v>
      </c>
      <c r="O223" s="21">
        <f t="shared" si="144"/>
        <v>5152081.3234759849</v>
      </c>
      <c r="P223" s="29"/>
      <c r="Q223" s="29"/>
      <c r="R223" s="2"/>
      <c r="S223" s="2"/>
      <c r="T223" s="2"/>
      <c r="U223" s="2"/>
      <c r="V223" s="2"/>
      <c r="W223" s="2"/>
      <c r="X223" s="2"/>
      <c r="Y223" s="2"/>
      <c r="Z223" s="19">
        <f t="shared" si="145"/>
        <v>208</v>
      </c>
      <c r="AA223" s="20">
        <f t="shared" si="135"/>
        <v>320087.91948780086</v>
      </c>
      <c r="AB223" s="20">
        <f t="shared" si="139"/>
        <v>10308.19394166747</v>
      </c>
      <c r="AC223" s="20">
        <f t="shared" si="136"/>
        <v>604.61774209352041</v>
      </c>
      <c r="AD223" s="21">
        <f t="shared" si="124"/>
        <v>9703.5761995739504</v>
      </c>
      <c r="AE223" s="2"/>
      <c r="AF223" s="13"/>
      <c r="AG223" s="2"/>
      <c r="AJ223" s="25">
        <f t="shared" si="133"/>
        <v>0</v>
      </c>
      <c r="AK223" s="25">
        <f t="shared" si="125"/>
        <v>0</v>
      </c>
      <c r="AL223" s="25"/>
      <c r="AM223" s="26">
        <f t="shared" si="140"/>
        <v>10308.19394166747</v>
      </c>
      <c r="AN223" s="26">
        <f t="shared" si="126"/>
        <v>10308.193941667456</v>
      </c>
      <c r="AO223" s="25"/>
      <c r="AP223" s="25"/>
      <c r="AQ223" s="25">
        <f t="shared" si="146"/>
        <v>33</v>
      </c>
      <c r="AR223" s="25">
        <f t="shared" si="137"/>
        <v>0.99817002162701707</v>
      </c>
      <c r="AS223" s="25">
        <f t="shared" si="147"/>
        <v>0.9413459093304839</v>
      </c>
      <c r="AT223" s="25">
        <f t="shared" si="138"/>
        <v>31.993140365190602</v>
      </c>
    </row>
    <row r="224" spans="1:46" x14ac:dyDescent="0.25">
      <c r="A224" s="56"/>
      <c r="B224" s="29"/>
      <c r="C224" s="29"/>
      <c r="D224" s="29"/>
      <c r="E224" s="29"/>
      <c r="F224" s="29"/>
      <c r="G224" s="29"/>
      <c r="H224" s="29"/>
      <c r="I224" s="59">
        <f t="shared" si="141"/>
        <v>209</v>
      </c>
      <c r="J224" s="20">
        <f t="shared" si="127"/>
        <v>14070.943739084385</v>
      </c>
      <c r="K224" s="20">
        <f t="shared" si="127"/>
        <v>7043.2890605083494</v>
      </c>
      <c r="L224" s="20">
        <f t="shared" si="142"/>
        <v>10308.193941667481</v>
      </c>
      <c r="M224" s="20">
        <f t="shared" si="134"/>
        <v>-3264.9048811591319</v>
      </c>
      <c r="N224" s="20">
        <f t="shared" si="143"/>
        <v>310366.55339852767</v>
      </c>
      <c r="O224" s="21">
        <f t="shared" si="144"/>
        <v>5152081.3234759849</v>
      </c>
      <c r="P224" s="29"/>
      <c r="Q224" s="29"/>
      <c r="R224" s="2"/>
      <c r="S224" s="2"/>
      <c r="T224" s="2"/>
      <c r="U224" s="2"/>
      <c r="V224" s="2"/>
      <c r="W224" s="2"/>
      <c r="X224" s="2"/>
      <c r="Y224" s="2"/>
      <c r="Z224" s="19">
        <f t="shared" si="145"/>
        <v>209</v>
      </c>
      <c r="AA224" s="20">
        <f t="shared" si="135"/>
        <v>310366.55339852767</v>
      </c>
      <c r="AB224" s="20">
        <f t="shared" si="139"/>
        <v>10308.193941667481</v>
      </c>
      <c r="AC224" s="20">
        <f t="shared" si="136"/>
        <v>586.82785239430154</v>
      </c>
      <c r="AD224" s="21">
        <f t="shared" si="124"/>
        <v>9721.3660892731805</v>
      </c>
      <c r="AE224" s="2"/>
      <c r="AF224" s="13"/>
      <c r="AG224" s="2"/>
      <c r="AJ224" s="25">
        <f t="shared" si="133"/>
        <v>0</v>
      </c>
      <c r="AK224" s="25">
        <f t="shared" si="125"/>
        <v>0</v>
      </c>
      <c r="AL224" s="25"/>
      <c r="AM224" s="26">
        <f t="shared" si="140"/>
        <v>10308.193941667481</v>
      </c>
      <c r="AN224" s="26">
        <f t="shared" si="126"/>
        <v>10308.19394166747</v>
      </c>
      <c r="AO224" s="25"/>
      <c r="AP224" s="25"/>
      <c r="AQ224" s="25">
        <f t="shared" si="146"/>
        <v>32</v>
      </c>
      <c r="AR224" s="25">
        <f t="shared" si="137"/>
        <v>0.99817002162701707</v>
      </c>
      <c r="AS224" s="25">
        <f t="shared" si="147"/>
        <v>0.9430717101642565</v>
      </c>
      <c r="AT224" s="25">
        <f t="shared" si="138"/>
        <v>31.05179445586009</v>
      </c>
    </row>
    <row r="225" spans="1:46" x14ac:dyDescent="0.25">
      <c r="A225" s="56"/>
      <c r="B225" s="29"/>
      <c r="C225" s="29"/>
      <c r="D225" s="29"/>
      <c r="E225" s="29"/>
      <c r="F225" s="29"/>
      <c r="G225" s="29"/>
      <c r="H225" s="29"/>
      <c r="I225" s="59">
        <f t="shared" si="141"/>
        <v>210</v>
      </c>
      <c r="J225" s="20">
        <f t="shared" si="127"/>
        <v>14070.943739084385</v>
      </c>
      <c r="K225" s="20">
        <f t="shared" si="127"/>
        <v>7043.2890605083494</v>
      </c>
      <c r="L225" s="20">
        <f t="shared" si="142"/>
        <v>10308.193941667485</v>
      </c>
      <c r="M225" s="20">
        <f t="shared" si="134"/>
        <v>-3264.9048811591356</v>
      </c>
      <c r="N225" s="20">
        <f t="shared" si="143"/>
        <v>300627.36480475747</v>
      </c>
      <c r="O225" s="21">
        <f t="shared" si="144"/>
        <v>5152081.3234759849</v>
      </c>
      <c r="P225" s="29"/>
      <c r="Q225" s="29"/>
      <c r="R225" s="2"/>
      <c r="S225" s="2"/>
      <c r="T225" s="2"/>
      <c r="U225" s="2"/>
      <c r="V225" s="2"/>
      <c r="W225" s="2"/>
      <c r="X225" s="2"/>
      <c r="Y225" s="2"/>
      <c r="Z225" s="19">
        <f t="shared" si="145"/>
        <v>210</v>
      </c>
      <c r="AA225" s="20">
        <f t="shared" si="135"/>
        <v>300627.36480475747</v>
      </c>
      <c r="AB225" s="20">
        <f t="shared" si="139"/>
        <v>10308.193941667485</v>
      </c>
      <c r="AC225" s="20">
        <f t="shared" si="136"/>
        <v>569.00534789730068</v>
      </c>
      <c r="AD225" s="21">
        <f t="shared" si="124"/>
        <v>9739.1885937701845</v>
      </c>
      <c r="AE225" s="2"/>
      <c r="AF225" s="13"/>
      <c r="AG225" s="2"/>
      <c r="AJ225" s="25">
        <f t="shared" si="133"/>
        <v>0</v>
      </c>
      <c r="AK225" s="25">
        <f t="shared" si="125"/>
        <v>0</v>
      </c>
      <c r="AL225" s="25"/>
      <c r="AM225" s="26">
        <f t="shared" si="140"/>
        <v>10308.193941667485</v>
      </c>
      <c r="AN225" s="26">
        <f t="shared" si="126"/>
        <v>10308.193941667481</v>
      </c>
      <c r="AO225" s="25"/>
      <c r="AP225" s="25"/>
      <c r="AQ225" s="25">
        <f t="shared" si="146"/>
        <v>31</v>
      </c>
      <c r="AR225" s="25">
        <f t="shared" si="137"/>
        <v>0.99817002162701707</v>
      </c>
      <c r="AS225" s="25">
        <f t="shared" si="147"/>
        <v>0.94480067496622433</v>
      </c>
      <c r="AT225" s="25">
        <f t="shared" si="138"/>
        <v>30.108722745695822</v>
      </c>
    </row>
    <row r="226" spans="1:46" x14ac:dyDescent="0.25">
      <c r="A226" s="56"/>
      <c r="B226" s="29"/>
      <c r="C226" s="29"/>
      <c r="D226" s="29"/>
      <c r="E226" s="29"/>
      <c r="F226" s="29"/>
      <c r="G226" s="29"/>
      <c r="H226" s="29"/>
      <c r="I226" s="59">
        <f t="shared" si="141"/>
        <v>211</v>
      </c>
      <c r="J226" s="20">
        <f>J225*(1+$K$4)</f>
        <v>14211.653176475229</v>
      </c>
      <c r="K226" s="20">
        <f t="shared" ref="K226" si="149">J226-($O$4+$O$7+$O$9)*POWER((1+$K$4),(I225-6)/12)</f>
        <v>7113.7219511134326</v>
      </c>
      <c r="L226" s="20">
        <f t="shared" si="142"/>
        <v>10308.193941667498</v>
      </c>
      <c r="M226" s="20">
        <f t="shared" si="134"/>
        <v>-3194.4719905540651</v>
      </c>
      <c r="N226" s="20">
        <f t="shared" si="143"/>
        <v>290870.32103189867</v>
      </c>
      <c r="O226" s="21">
        <f t="shared" si="144"/>
        <v>5152081.3234759849</v>
      </c>
      <c r="P226" s="29"/>
      <c r="Q226" s="29"/>
      <c r="R226" s="2"/>
      <c r="S226" s="2"/>
      <c r="T226" s="2"/>
      <c r="U226" s="2"/>
      <c r="V226" s="2"/>
      <c r="W226" s="2"/>
      <c r="X226" s="2"/>
      <c r="Y226" s="2"/>
      <c r="Z226" s="19">
        <f t="shared" si="145"/>
        <v>211</v>
      </c>
      <c r="AA226" s="20">
        <f t="shared" si="135"/>
        <v>290870.32103189867</v>
      </c>
      <c r="AB226" s="20">
        <f t="shared" si="139"/>
        <v>10308.193941667498</v>
      </c>
      <c r="AC226" s="20">
        <f t="shared" si="136"/>
        <v>551.15016880872201</v>
      </c>
      <c r="AD226" s="21">
        <f t="shared" ref="AD226:AD289" si="150">IF(AB226&gt;AC226,AB226-AC226,0)</f>
        <v>9757.0437728587749</v>
      </c>
      <c r="AE226" s="2"/>
      <c r="AF226" s="13"/>
      <c r="AG226" s="2"/>
      <c r="AJ226" s="25">
        <f t="shared" si="133"/>
        <v>0</v>
      </c>
      <c r="AK226" s="25">
        <f t="shared" ref="AK226:AK289" si="151">IF(AA226=0,AC226,0)</f>
        <v>0</v>
      </c>
      <c r="AL226" s="25"/>
      <c r="AM226" s="26">
        <f t="shared" si="140"/>
        <v>10308.193941667498</v>
      </c>
      <c r="AN226" s="26">
        <f t="shared" ref="AN226:AN289" si="152">IF((AA225-AJ226+AC226)&gt;0,IF((AA225-AJ226+AC226)&gt;AB225,AB225,IF((AA225-AJ226+AC226)&lt;AB225,AA225-AJ226+AC226,0)),0)</f>
        <v>10308.193941667485</v>
      </c>
      <c r="AO226" s="25"/>
      <c r="AP226" s="25"/>
      <c r="AQ226" s="25">
        <f t="shared" si="146"/>
        <v>30</v>
      </c>
      <c r="AR226" s="25">
        <f t="shared" si="137"/>
        <v>0.99817002162701707</v>
      </c>
      <c r="AS226" s="25">
        <f t="shared" si="147"/>
        <v>0.94653280953699581</v>
      </c>
      <c r="AT226" s="25">
        <f t="shared" si="138"/>
        <v>29.163922070729559</v>
      </c>
    </row>
    <row r="227" spans="1:46" x14ac:dyDescent="0.25">
      <c r="A227" s="56"/>
      <c r="B227" s="29"/>
      <c r="C227" s="29"/>
      <c r="D227" s="29"/>
      <c r="E227" s="29"/>
      <c r="F227" s="29"/>
      <c r="G227" s="29"/>
      <c r="H227" s="29"/>
      <c r="I227" s="59">
        <f t="shared" si="141"/>
        <v>212</v>
      </c>
      <c r="J227" s="20">
        <f t="shared" si="127"/>
        <v>14211.653176475229</v>
      </c>
      <c r="K227" s="20">
        <f t="shared" si="127"/>
        <v>7113.7219511134326</v>
      </c>
      <c r="L227" s="20">
        <f t="shared" si="142"/>
        <v>10308.19394166748</v>
      </c>
      <c r="M227" s="20">
        <f t="shared" si="134"/>
        <v>-3194.4719905540469</v>
      </c>
      <c r="N227" s="20">
        <f t="shared" si="143"/>
        <v>281095.38934545632</v>
      </c>
      <c r="O227" s="21">
        <f t="shared" si="144"/>
        <v>5152081.3234759849</v>
      </c>
      <c r="P227" s="29"/>
      <c r="Q227" s="29"/>
      <c r="R227" s="2"/>
      <c r="S227" s="2"/>
      <c r="T227" s="2"/>
      <c r="U227" s="2"/>
      <c r="V227" s="2"/>
      <c r="W227" s="2"/>
      <c r="X227" s="2"/>
      <c r="Y227" s="2"/>
      <c r="Z227" s="19">
        <f t="shared" si="145"/>
        <v>212</v>
      </c>
      <c r="AA227" s="20">
        <f t="shared" si="135"/>
        <v>281095.38934545632</v>
      </c>
      <c r="AB227" s="20">
        <f t="shared" si="139"/>
        <v>10308.19394166748</v>
      </c>
      <c r="AC227" s="20">
        <f t="shared" si="136"/>
        <v>533.26225522514756</v>
      </c>
      <c r="AD227" s="21">
        <f t="shared" si="150"/>
        <v>9774.9316864423326</v>
      </c>
      <c r="AE227" s="2"/>
      <c r="AF227" s="13"/>
      <c r="AG227" s="2"/>
      <c r="AJ227" s="25">
        <f t="shared" si="133"/>
        <v>0</v>
      </c>
      <c r="AK227" s="25">
        <f t="shared" si="151"/>
        <v>0</v>
      </c>
      <c r="AL227" s="25"/>
      <c r="AM227" s="26">
        <f t="shared" si="140"/>
        <v>10308.19394166748</v>
      </c>
      <c r="AN227" s="26">
        <f t="shared" si="152"/>
        <v>10308.193941667498</v>
      </c>
      <c r="AO227" s="25"/>
      <c r="AP227" s="25"/>
      <c r="AQ227" s="25">
        <f t="shared" si="146"/>
        <v>29</v>
      </c>
      <c r="AR227" s="25">
        <f t="shared" si="137"/>
        <v>0.99817002162701707</v>
      </c>
      <c r="AS227" s="25">
        <f t="shared" si="147"/>
        <v>0.94826811968781355</v>
      </c>
      <c r="AT227" s="25">
        <f t="shared" si="138"/>
        <v>28.217389261192611</v>
      </c>
    </row>
    <row r="228" spans="1:46" x14ac:dyDescent="0.25">
      <c r="A228" s="56"/>
      <c r="B228" s="29"/>
      <c r="C228" s="29"/>
      <c r="D228" s="29"/>
      <c r="E228" s="29"/>
      <c r="F228" s="29"/>
      <c r="G228" s="29"/>
      <c r="H228" s="29"/>
      <c r="I228" s="59">
        <f t="shared" si="141"/>
        <v>213</v>
      </c>
      <c r="J228" s="20">
        <f t="shared" ref="J228:K291" si="153">J227</f>
        <v>14211.653176475229</v>
      </c>
      <c r="K228" s="20">
        <f t="shared" si="153"/>
        <v>7113.7219511134326</v>
      </c>
      <c r="L228" s="20">
        <f t="shared" si="142"/>
        <v>10308.193941667496</v>
      </c>
      <c r="M228" s="20">
        <f t="shared" si="134"/>
        <v>-3194.4719905540633</v>
      </c>
      <c r="N228" s="20">
        <f t="shared" si="143"/>
        <v>271302.53695092216</v>
      </c>
      <c r="O228" s="21">
        <f t="shared" si="144"/>
        <v>5152081.3234759849</v>
      </c>
      <c r="P228" s="29"/>
      <c r="Q228" s="29"/>
      <c r="R228" s="2"/>
      <c r="S228" s="2"/>
      <c r="T228" s="2"/>
      <c r="U228" s="2"/>
      <c r="V228" s="2"/>
      <c r="W228" s="2"/>
      <c r="X228" s="2"/>
      <c r="Y228" s="2"/>
      <c r="Z228" s="19">
        <f t="shared" si="145"/>
        <v>213</v>
      </c>
      <c r="AA228" s="20">
        <f t="shared" si="135"/>
        <v>271302.53695092216</v>
      </c>
      <c r="AB228" s="20">
        <f t="shared" si="139"/>
        <v>10308.193941667496</v>
      </c>
      <c r="AC228" s="20">
        <f t="shared" si="136"/>
        <v>515.34154713333658</v>
      </c>
      <c r="AD228" s="21">
        <f t="shared" si="150"/>
        <v>9792.8523945341585</v>
      </c>
      <c r="AE228" s="2"/>
      <c r="AF228" s="13"/>
      <c r="AG228" s="2"/>
      <c r="AJ228" s="25">
        <f t="shared" si="133"/>
        <v>0</v>
      </c>
      <c r="AK228" s="25">
        <f t="shared" si="151"/>
        <v>0</v>
      </c>
      <c r="AL228" s="25"/>
      <c r="AM228" s="26">
        <f t="shared" si="140"/>
        <v>10308.193941667496</v>
      </c>
      <c r="AN228" s="26">
        <f t="shared" si="152"/>
        <v>10308.19394166748</v>
      </c>
      <c r="AO228" s="25"/>
      <c r="AP228" s="25"/>
      <c r="AQ228" s="25">
        <f t="shared" si="146"/>
        <v>28</v>
      </c>
      <c r="AR228" s="25">
        <f t="shared" si="137"/>
        <v>0.99817002162701707</v>
      </c>
      <c r="AS228" s="25">
        <f t="shared" si="147"/>
        <v>0.95000661124057462</v>
      </c>
      <c r="AT228" s="25">
        <f t="shared" si="138"/>
        <v>27.269121141504755</v>
      </c>
    </row>
    <row r="229" spans="1:46" x14ac:dyDescent="0.25">
      <c r="A229" s="56"/>
      <c r="B229" s="29"/>
      <c r="C229" s="29"/>
      <c r="D229" s="29"/>
      <c r="E229" s="29"/>
      <c r="F229" s="29"/>
      <c r="G229" s="29"/>
      <c r="H229" s="29"/>
      <c r="I229" s="59">
        <f t="shared" si="141"/>
        <v>214</v>
      </c>
      <c r="J229" s="20">
        <f t="shared" si="153"/>
        <v>14211.653176475229</v>
      </c>
      <c r="K229" s="20">
        <f t="shared" si="153"/>
        <v>7113.7219511134326</v>
      </c>
      <c r="L229" s="20">
        <f t="shared" si="142"/>
        <v>10308.193941667518</v>
      </c>
      <c r="M229" s="20">
        <f t="shared" si="134"/>
        <v>-3194.4719905540851</v>
      </c>
      <c r="N229" s="20">
        <f t="shared" si="143"/>
        <v>261491.73099366468</v>
      </c>
      <c r="O229" s="21">
        <f t="shared" si="144"/>
        <v>5152081.3234759849</v>
      </c>
      <c r="P229" s="29"/>
      <c r="Q229" s="29"/>
      <c r="R229" s="2"/>
      <c r="S229" s="2"/>
      <c r="T229" s="2"/>
      <c r="U229" s="2"/>
      <c r="V229" s="2"/>
      <c r="W229" s="2"/>
      <c r="X229" s="2"/>
      <c r="Y229" s="2"/>
      <c r="Z229" s="19">
        <f t="shared" si="145"/>
        <v>214</v>
      </c>
      <c r="AA229" s="20">
        <f t="shared" si="135"/>
        <v>261491.73099366468</v>
      </c>
      <c r="AB229" s="20">
        <f t="shared" si="139"/>
        <v>10308.193941667518</v>
      </c>
      <c r="AC229" s="20">
        <f t="shared" si="136"/>
        <v>497.38798441002393</v>
      </c>
      <c r="AD229" s="21">
        <f t="shared" si="150"/>
        <v>9810.805957257493</v>
      </c>
      <c r="AE229" s="2"/>
      <c r="AF229" s="13"/>
      <c r="AG229" s="2"/>
      <c r="AJ229" s="25">
        <f t="shared" si="133"/>
        <v>0</v>
      </c>
      <c r="AK229" s="25">
        <f t="shared" si="151"/>
        <v>0</v>
      </c>
      <c r="AL229" s="25"/>
      <c r="AM229" s="26">
        <f t="shared" si="140"/>
        <v>10308.193941667518</v>
      </c>
      <c r="AN229" s="26">
        <f t="shared" si="152"/>
        <v>10308.193941667496</v>
      </c>
      <c r="AO229" s="25"/>
      <c r="AP229" s="25"/>
      <c r="AQ229" s="25">
        <f t="shared" si="146"/>
        <v>27</v>
      </c>
      <c r="AR229" s="25">
        <f t="shared" si="137"/>
        <v>0.99817002162701707</v>
      </c>
      <c r="AS229" s="25">
        <f t="shared" si="147"/>
        <v>0.95174829002784911</v>
      </c>
      <c r="AT229" s="25">
        <f t="shared" si="138"/>
        <v>26.319114530264123</v>
      </c>
    </row>
    <row r="230" spans="1:46" x14ac:dyDescent="0.25">
      <c r="A230" s="56"/>
      <c r="B230" s="29"/>
      <c r="C230" s="29"/>
      <c r="D230" s="29"/>
      <c r="E230" s="29"/>
      <c r="F230" s="29"/>
      <c r="G230" s="29"/>
      <c r="H230" s="29"/>
      <c r="I230" s="59">
        <f t="shared" si="141"/>
        <v>215</v>
      </c>
      <c r="J230" s="20">
        <f t="shared" si="153"/>
        <v>14211.653176475229</v>
      </c>
      <c r="K230" s="20">
        <f t="shared" si="153"/>
        <v>7113.7219511134326</v>
      </c>
      <c r="L230" s="20">
        <f t="shared" si="142"/>
        <v>10308.193941667532</v>
      </c>
      <c r="M230" s="20">
        <f t="shared" si="134"/>
        <v>-3194.4719905540996</v>
      </c>
      <c r="N230" s="20">
        <f t="shared" si="143"/>
        <v>251662.93855881886</v>
      </c>
      <c r="O230" s="21">
        <f t="shared" si="144"/>
        <v>5152081.3234759849</v>
      </c>
      <c r="P230" s="29"/>
      <c r="Q230" s="29"/>
      <c r="R230" s="2"/>
      <c r="S230" s="2"/>
      <c r="T230" s="2"/>
      <c r="U230" s="2"/>
      <c r="V230" s="2"/>
      <c r="W230" s="2"/>
      <c r="X230" s="2"/>
      <c r="Y230" s="2"/>
      <c r="Z230" s="19">
        <f t="shared" si="145"/>
        <v>215</v>
      </c>
      <c r="AA230" s="20">
        <f t="shared" si="135"/>
        <v>251662.93855881886</v>
      </c>
      <c r="AB230" s="20">
        <f t="shared" si="139"/>
        <v>10308.193941667532</v>
      </c>
      <c r="AC230" s="20">
        <f t="shared" si="136"/>
        <v>479.40150682171856</v>
      </c>
      <c r="AD230" s="21">
        <f t="shared" si="150"/>
        <v>9828.7924348458146</v>
      </c>
      <c r="AE230" s="2"/>
      <c r="AF230" s="13"/>
      <c r="AG230" s="2"/>
      <c r="AJ230" s="25">
        <f t="shared" si="133"/>
        <v>0</v>
      </c>
      <c r="AK230" s="25">
        <f t="shared" si="151"/>
        <v>0</v>
      </c>
      <c r="AL230" s="25"/>
      <c r="AM230" s="26">
        <f t="shared" si="140"/>
        <v>10308.193941667532</v>
      </c>
      <c r="AN230" s="26">
        <f t="shared" si="152"/>
        <v>10308.193941667518</v>
      </c>
      <c r="AO230" s="25"/>
      <c r="AP230" s="25"/>
      <c r="AQ230" s="25">
        <f t="shared" si="146"/>
        <v>26</v>
      </c>
      <c r="AR230" s="25">
        <f t="shared" si="137"/>
        <v>0.99817002162701707</v>
      </c>
      <c r="AS230" s="25">
        <f t="shared" si="147"/>
        <v>0.95349316189290023</v>
      </c>
      <c r="AT230" s="25">
        <f t="shared" si="138"/>
        <v>25.367366240236237</v>
      </c>
    </row>
    <row r="231" spans="1:46" x14ac:dyDescent="0.25">
      <c r="A231" s="56"/>
      <c r="B231" s="29"/>
      <c r="C231" s="29"/>
      <c r="D231" s="29"/>
      <c r="E231" s="29"/>
      <c r="F231" s="29"/>
      <c r="G231" s="29"/>
      <c r="H231" s="29"/>
      <c r="I231" s="60">
        <f t="shared" si="141"/>
        <v>216</v>
      </c>
      <c r="J231" s="23">
        <f t="shared" si="153"/>
        <v>14211.653176475229</v>
      </c>
      <c r="K231" s="23">
        <f t="shared" si="153"/>
        <v>7113.7219511134326</v>
      </c>
      <c r="L231" s="23">
        <f t="shared" si="142"/>
        <v>10308.193941667523</v>
      </c>
      <c r="M231" s="23">
        <f t="shared" si="134"/>
        <v>-3194.4719905540906</v>
      </c>
      <c r="N231" s="23">
        <f t="shared" si="143"/>
        <v>241816.12667117582</v>
      </c>
      <c r="O231" s="24">
        <f t="shared" si="144"/>
        <v>5152081.3234759849</v>
      </c>
      <c r="P231" s="29"/>
      <c r="Q231" s="29"/>
      <c r="R231" s="2"/>
      <c r="S231" s="2"/>
      <c r="T231" s="2"/>
      <c r="U231" s="2"/>
      <c r="V231" s="2"/>
      <c r="W231" s="2"/>
      <c r="X231" s="2"/>
      <c r="Y231" s="2"/>
      <c r="Z231" s="22">
        <f t="shared" si="145"/>
        <v>216</v>
      </c>
      <c r="AA231" s="23">
        <f t="shared" si="135"/>
        <v>241816.12667117582</v>
      </c>
      <c r="AB231" s="23">
        <f t="shared" si="139"/>
        <v>10308.193941667523</v>
      </c>
      <c r="AC231" s="23">
        <f t="shared" si="136"/>
        <v>461.38205402450126</v>
      </c>
      <c r="AD231" s="24">
        <f t="shared" si="150"/>
        <v>9846.8118876430217</v>
      </c>
      <c r="AE231" s="2"/>
      <c r="AF231" s="14"/>
      <c r="AG231" s="2"/>
      <c r="AJ231" s="25">
        <f t="shared" si="133"/>
        <v>0</v>
      </c>
      <c r="AK231" s="25">
        <f t="shared" si="151"/>
        <v>0</v>
      </c>
      <c r="AL231" s="25"/>
      <c r="AM231" s="26">
        <f t="shared" si="140"/>
        <v>10308.193941667523</v>
      </c>
      <c r="AN231" s="26">
        <f t="shared" si="152"/>
        <v>10308.193941667532</v>
      </c>
      <c r="AO231" s="25"/>
      <c r="AP231" s="25"/>
      <c r="AQ231" s="25">
        <f t="shared" si="146"/>
        <v>25</v>
      </c>
      <c r="AR231" s="25">
        <f t="shared" si="137"/>
        <v>0.99817002162701707</v>
      </c>
      <c r="AS231" s="25">
        <f t="shared" si="147"/>
        <v>0.95524123268970385</v>
      </c>
      <c r="AT231" s="25">
        <f t="shared" si="138"/>
        <v>24.413873078343357</v>
      </c>
    </row>
    <row r="232" spans="1:46" x14ac:dyDescent="0.25">
      <c r="A232" s="56"/>
      <c r="B232" s="29"/>
      <c r="C232" s="29"/>
      <c r="D232" s="29"/>
      <c r="E232" s="29"/>
      <c r="F232" s="29"/>
      <c r="G232" s="29"/>
      <c r="H232" s="29"/>
      <c r="I232" s="62">
        <f t="shared" si="141"/>
        <v>217</v>
      </c>
      <c r="J232" s="17">
        <f t="shared" si="153"/>
        <v>14211.653176475229</v>
      </c>
      <c r="K232" s="17">
        <f t="shared" si="153"/>
        <v>7113.7219511134326</v>
      </c>
      <c r="L232" s="17">
        <f t="shared" si="142"/>
        <v>10308.193941667532</v>
      </c>
      <c r="M232" s="17">
        <f t="shared" si="134"/>
        <v>-3194.4719905540996</v>
      </c>
      <c r="N232" s="17">
        <f t="shared" si="143"/>
        <v>231951.26229507211</v>
      </c>
      <c r="O232" s="18">
        <f>O231*(1+$K$7)</f>
        <v>5229362.5433281241</v>
      </c>
      <c r="P232" s="29"/>
      <c r="Q232" s="29"/>
      <c r="R232" s="2"/>
      <c r="S232" s="2"/>
      <c r="T232" s="2"/>
      <c r="U232" s="2"/>
      <c r="V232" s="2"/>
      <c r="W232" s="2"/>
      <c r="X232" s="2"/>
      <c r="Y232" s="2"/>
      <c r="Z232" s="16">
        <f t="shared" si="145"/>
        <v>217</v>
      </c>
      <c r="AA232" s="17">
        <f t="shared" si="135"/>
        <v>231951.26229507211</v>
      </c>
      <c r="AB232" s="17">
        <f t="shared" si="139"/>
        <v>10308.193941667532</v>
      </c>
      <c r="AC232" s="17">
        <f t="shared" si="136"/>
        <v>443.32956556382231</v>
      </c>
      <c r="AD232" s="18">
        <f t="shared" si="150"/>
        <v>9864.8643761037092</v>
      </c>
      <c r="AE232" s="2"/>
      <c r="AF232" s="12"/>
      <c r="AG232" s="2"/>
      <c r="AJ232" s="25">
        <f t="shared" si="133"/>
        <v>0</v>
      </c>
      <c r="AK232" s="25">
        <f t="shared" si="151"/>
        <v>0</v>
      </c>
      <c r="AL232" s="25"/>
      <c r="AM232" s="26">
        <f t="shared" si="140"/>
        <v>10308.193941667532</v>
      </c>
      <c r="AN232" s="26">
        <f t="shared" si="152"/>
        <v>10308.193941667523</v>
      </c>
      <c r="AO232" s="25"/>
      <c r="AP232" s="25"/>
      <c r="AQ232" s="25">
        <f t="shared" si="146"/>
        <v>24</v>
      </c>
      <c r="AR232" s="25">
        <f t="shared" si="137"/>
        <v>0.99817002162701707</v>
      </c>
      <c r="AS232" s="25">
        <f t="shared" si="147"/>
        <v>0.95699250828296833</v>
      </c>
      <c r="AT232" s="25">
        <f t="shared" si="138"/>
        <v>23.458631845653635</v>
      </c>
    </row>
    <row r="233" spans="1:46" x14ac:dyDescent="0.25">
      <c r="A233" s="56"/>
      <c r="B233" s="29"/>
      <c r="C233" s="29"/>
      <c r="D233" s="29"/>
      <c r="E233" s="29"/>
      <c r="F233" s="29"/>
      <c r="G233" s="29"/>
      <c r="H233" s="29"/>
      <c r="I233" s="59">
        <f t="shared" si="141"/>
        <v>218</v>
      </c>
      <c r="J233" s="20">
        <f t="shared" si="153"/>
        <v>14211.653176475229</v>
      </c>
      <c r="K233" s="20">
        <f t="shared" si="153"/>
        <v>7113.7219511134326</v>
      </c>
      <c r="L233" s="20">
        <f t="shared" si="142"/>
        <v>10308.193941667541</v>
      </c>
      <c r="M233" s="20">
        <f t="shared" si="134"/>
        <v>-3194.4719905541087</v>
      </c>
      <c r="N233" s="20">
        <f t="shared" si="143"/>
        <v>222068.31233427889</v>
      </c>
      <c r="O233" s="21">
        <f t="shared" si="144"/>
        <v>5229362.5433281241</v>
      </c>
      <c r="P233" s="29"/>
      <c r="Q233" s="29"/>
      <c r="R233" s="2"/>
      <c r="S233" s="2"/>
      <c r="T233" s="2"/>
      <c r="U233" s="2"/>
      <c r="V233" s="2"/>
      <c r="W233" s="2"/>
      <c r="X233" s="2"/>
      <c r="Y233" s="2"/>
      <c r="Z233" s="19">
        <f t="shared" si="145"/>
        <v>218</v>
      </c>
      <c r="AA233" s="20">
        <f t="shared" si="135"/>
        <v>222068.31233427889</v>
      </c>
      <c r="AB233" s="20">
        <f t="shared" si="139"/>
        <v>10308.193941667541</v>
      </c>
      <c r="AC233" s="20">
        <f t="shared" si="136"/>
        <v>425.24398087429887</v>
      </c>
      <c r="AD233" s="21">
        <f t="shared" si="150"/>
        <v>9882.949960793243</v>
      </c>
      <c r="AE233" s="2"/>
      <c r="AF233" s="13"/>
      <c r="AG233" s="2"/>
      <c r="AJ233" s="25">
        <f t="shared" si="133"/>
        <v>0</v>
      </c>
      <c r="AK233" s="25">
        <f t="shared" si="151"/>
        <v>0</v>
      </c>
      <c r="AL233" s="25"/>
      <c r="AM233" s="26">
        <f t="shared" si="140"/>
        <v>10308.193941667541</v>
      </c>
      <c r="AN233" s="26">
        <f t="shared" si="152"/>
        <v>10308.193941667532</v>
      </c>
      <c r="AO233" s="25"/>
      <c r="AP233" s="25"/>
      <c r="AQ233" s="25">
        <f t="shared" si="146"/>
        <v>23</v>
      </c>
      <c r="AR233" s="25">
        <f t="shared" si="137"/>
        <v>0.99817002162701707</v>
      </c>
      <c r="AS233" s="25">
        <f t="shared" si="147"/>
        <v>0.95874699454815382</v>
      </c>
      <c r="AT233" s="25">
        <f t="shared" si="138"/>
        <v>22.501639337370644</v>
      </c>
    </row>
    <row r="234" spans="1:46" x14ac:dyDescent="0.25">
      <c r="A234" s="56"/>
      <c r="B234" s="29"/>
      <c r="C234" s="29"/>
      <c r="D234" s="29"/>
      <c r="E234" s="29"/>
      <c r="F234" s="29"/>
      <c r="G234" s="29"/>
      <c r="H234" s="29"/>
      <c r="I234" s="59">
        <f t="shared" si="141"/>
        <v>219</v>
      </c>
      <c r="J234" s="20">
        <f t="shared" si="153"/>
        <v>14211.653176475229</v>
      </c>
      <c r="K234" s="20">
        <f t="shared" si="153"/>
        <v>7113.7219511134326</v>
      </c>
      <c r="L234" s="20">
        <f t="shared" si="142"/>
        <v>10308.19394166755</v>
      </c>
      <c r="M234" s="20">
        <f t="shared" si="134"/>
        <v>-3194.4719905541178</v>
      </c>
      <c r="N234" s="20">
        <f t="shared" si="143"/>
        <v>212167.24363189086</v>
      </c>
      <c r="O234" s="21">
        <f t="shared" si="144"/>
        <v>5229362.5433281241</v>
      </c>
      <c r="P234" s="29"/>
      <c r="Q234" s="29"/>
      <c r="R234" s="2"/>
      <c r="S234" s="2"/>
      <c r="T234" s="2"/>
      <c r="U234" s="2"/>
      <c r="V234" s="2"/>
      <c r="W234" s="2"/>
      <c r="X234" s="2"/>
      <c r="Y234" s="2"/>
      <c r="Z234" s="19">
        <f t="shared" si="145"/>
        <v>219</v>
      </c>
      <c r="AA234" s="20">
        <f t="shared" si="135"/>
        <v>212167.24363189086</v>
      </c>
      <c r="AB234" s="20">
        <f t="shared" si="139"/>
        <v>10308.19394166755</v>
      </c>
      <c r="AC234" s="20">
        <f t="shared" si="136"/>
        <v>407.12523927951128</v>
      </c>
      <c r="AD234" s="21">
        <f t="shared" si="150"/>
        <v>9901.06870238804</v>
      </c>
      <c r="AE234" s="2"/>
      <c r="AF234" s="13"/>
      <c r="AG234" s="2"/>
      <c r="AJ234" s="25">
        <f t="shared" si="133"/>
        <v>0</v>
      </c>
      <c r="AK234" s="25">
        <f t="shared" si="151"/>
        <v>0</v>
      </c>
      <c r="AL234" s="25"/>
      <c r="AM234" s="26">
        <f t="shared" si="140"/>
        <v>10308.19394166755</v>
      </c>
      <c r="AN234" s="26">
        <f t="shared" si="152"/>
        <v>10308.193941667541</v>
      </c>
      <c r="AO234" s="25"/>
      <c r="AP234" s="25"/>
      <c r="AQ234" s="25">
        <f t="shared" si="146"/>
        <v>22</v>
      </c>
      <c r="AR234" s="25">
        <f t="shared" si="137"/>
        <v>0.99817002162701707</v>
      </c>
      <c r="AS234" s="25">
        <f t="shared" si="147"/>
        <v>0.96050469737149213</v>
      </c>
      <c r="AT234" s="25">
        <f t="shared" si="138"/>
        <v>21.542892342822473</v>
      </c>
    </row>
    <row r="235" spans="1:46" x14ac:dyDescent="0.25">
      <c r="A235" s="56"/>
      <c r="B235" s="29"/>
      <c r="C235" s="29"/>
      <c r="D235" s="29"/>
      <c r="E235" s="29"/>
      <c r="F235" s="29"/>
      <c r="G235" s="29"/>
      <c r="H235" s="29"/>
      <c r="I235" s="59">
        <f t="shared" si="141"/>
        <v>220</v>
      </c>
      <c r="J235" s="20">
        <f t="shared" si="153"/>
        <v>14211.653176475229</v>
      </c>
      <c r="K235" s="20">
        <f t="shared" si="153"/>
        <v>7113.7219511134326</v>
      </c>
      <c r="L235" s="20">
        <f t="shared" si="142"/>
        <v>10308.193941667536</v>
      </c>
      <c r="M235" s="20">
        <f t="shared" si="134"/>
        <v>-3194.4719905541033</v>
      </c>
      <c r="N235" s="20">
        <f t="shared" si="143"/>
        <v>202248.02297021513</v>
      </c>
      <c r="O235" s="21">
        <f t="shared" si="144"/>
        <v>5229362.5433281241</v>
      </c>
      <c r="P235" s="29"/>
      <c r="Q235" s="29"/>
      <c r="R235" s="2"/>
      <c r="S235" s="2"/>
      <c r="T235" s="2"/>
      <c r="U235" s="2"/>
      <c r="V235" s="2"/>
      <c r="W235" s="2"/>
      <c r="X235" s="2"/>
      <c r="Y235" s="2"/>
      <c r="Z235" s="19">
        <f t="shared" si="145"/>
        <v>220</v>
      </c>
      <c r="AA235" s="20">
        <f t="shared" si="135"/>
        <v>202248.02297021513</v>
      </c>
      <c r="AB235" s="20">
        <f t="shared" si="139"/>
        <v>10308.193941667536</v>
      </c>
      <c r="AC235" s="20">
        <f t="shared" si="136"/>
        <v>388.97327999179993</v>
      </c>
      <c r="AD235" s="21">
        <f t="shared" si="150"/>
        <v>9919.2206616757358</v>
      </c>
      <c r="AE235" s="2"/>
      <c r="AF235" s="13"/>
      <c r="AG235" s="2"/>
      <c r="AJ235" s="25">
        <f t="shared" si="133"/>
        <v>0</v>
      </c>
      <c r="AK235" s="25">
        <f t="shared" si="151"/>
        <v>0</v>
      </c>
      <c r="AL235" s="25"/>
      <c r="AM235" s="26">
        <f t="shared" si="140"/>
        <v>10308.193941667536</v>
      </c>
      <c r="AN235" s="26">
        <f t="shared" si="152"/>
        <v>10308.19394166755</v>
      </c>
      <c r="AO235" s="25"/>
      <c r="AP235" s="25"/>
      <c r="AQ235" s="25">
        <f t="shared" si="146"/>
        <v>21</v>
      </c>
      <c r="AR235" s="25">
        <f t="shared" si="137"/>
        <v>0.99817002162701707</v>
      </c>
      <c r="AS235" s="25">
        <f t="shared" si="147"/>
        <v>0.96226562265000648</v>
      </c>
      <c r="AT235" s="25">
        <f t="shared" si="138"/>
        <v>20.582387645451011</v>
      </c>
    </row>
    <row r="236" spans="1:46" x14ac:dyDescent="0.25">
      <c r="A236" s="56"/>
      <c r="B236" s="29"/>
      <c r="C236" s="29"/>
      <c r="D236" s="29"/>
      <c r="E236" s="29"/>
      <c r="F236" s="29"/>
      <c r="G236" s="29"/>
      <c r="H236" s="29"/>
      <c r="I236" s="59">
        <f t="shared" si="141"/>
        <v>221</v>
      </c>
      <c r="J236" s="20">
        <f t="shared" si="153"/>
        <v>14211.653176475229</v>
      </c>
      <c r="K236" s="20">
        <f t="shared" si="153"/>
        <v>7113.7219511134326</v>
      </c>
      <c r="L236" s="20">
        <f t="shared" si="142"/>
        <v>10308.19394166758</v>
      </c>
      <c r="M236" s="20">
        <f t="shared" si="134"/>
        <v>-3194.4719905541469</v>
      </c>
      <c r="N236" s="20">
        <f t="shared" si="143"/>
        <v>192310.61707065962</v>
      </c>
      <c r="O236" s="21">
        <f t="shared" si="144"/>
        <v>5229362.5433281241</v>
      </c>
      <c r="P236" s="29"/>
      <c r="Q236" s="29"/>
      <c r="R236" s="2"/>
      <c r="S236" s="2"/>
      <c r="T236" s="2"/>
      <c r="U236" s="2"/>
      <c r="V236" s="2"/>
      <c r="W236" s="2"/>
      <c r="X236" s="2"/>
      <c r="Y236" s="2"/>
      <c r="Z236" s="19">
        <f t="shared" si="145"/>
        <v>221</v>
      </c>
      <c r="AA236" s="20">
        <f t="shared" si="135"/>
        <v>192310.61707065962</v>
      </c>
      <c r="AB236" s="20">
        <f t="shared" si="139"/>
        <v>10308.19394166758</v>
      </c>
      <c r="AC236" s="20">
        <f t="shared" si="136"/>
        <v>370.78804211206108</v>
      </c>
      <c r="AD236" s="21">
        <f t="shared" si="150"/>
        <v>9937.4058995555188</v>
      </c>
      <c r="AE236" s="2"/>
      <c r="AF236" s="13"/>
      <c r="AG236" s="2"/>
      <c r="AJ236" s="25">
        <f t="shared" si="133"/>
        <v>0</v>
      </c>
      <c r="AK236" s="25">
        <f t="shared" si="151"/>
        <v>0</v>
      </c>
      <c r="AL236" s="25"/>
      <c r="AM236" s="26">
        <f t="shared" si="140"/>
        <v>10308.19394166758</v>
      </c>
      <c r="AN236" s="26">
        <f t="shared" si="152"/>
        <v>10308.193941667536</v>
      </c>
      <c r="AO236" s="25"/>
      <c r="AP236" s="25"/>
      <c r="AQ236" s="25">
        <f t="shared" si="146"/>
        <v>20</v>
      </c>
      <c r="AR236" s="25">
        <f t="shared" si="137"/>
        <v>0.99817002162701707</v>
      </c>
      <c r="AS236" s="25">
        <f t="shared" si="147"/>
        <v>0.96402977629153164</v>
      </c>
      <c r="AT236" s="25">
        <f t="shared" si="138"/>
        <v>19.620122022800924</v>
      </c>
    </row>
    <row r="237" spans="1:46" x14ac:dyDescent="0.25">
      <c r="A237" s="56"/>
      <c r="B237" s="29"/>
      <c r="C237" s="29"/>
      <c r="D237" s="29"/>
      <c r="E237" s="29"/>
      <c r="F237" s="29"/>
      <c r="G237" s="29"/>
      <c r="H237" s="29"/>
      <c r="I237" s="59">
        <f t="shared" si="141"/>
        <v>222</v>
      </c>
      <c r="J237" s="20">
        <f t="shared" si="153"/>
        <v>14211.653176475229</v>
      </c>
      <c r="K237" s="20">
        <f t="shared" si="153"/>
        <v>7113.7219511134326</v>
      </c>
      <c r="L237" s="20">
        <f t="shared" si="142"/>
        <v>10308.193941667594</v>
      </c>
      <c r="M237" s="20">
        <f t="shared" si="134"/>
        <v>-3194.4719905541615</v>
      </c>
      <c r="N237" s="20">
        <f t="shared" si="143"/>
        <v>182354.99259362157</v>
      </c>
      <c r="O237" s="21">
        <f t="shared" si="144"/>
        <v>5229362.5433281241</v>
      </c>
      <c r="P237" s="29"/>
      <c r="Q237" s="29"/>
      <c r="R237" s="2"/>
      <c r="S237" s="2"/>
      <c r="T237" s="2"/>
      <c r="U237" s="2"/>
      <c r="V237" s="2"/>
      <c r="W237" s="2"/>
      <c r="X237" s="2"/>
      <c r="Y237" s="2"/>
      <c r="Z237" s="19">
        <f t="shared" si="145"/>
        <v>222</v>
      </c>
      <c r="AA237" s="20">
        <f t="shared" si="135"/>
        <v>182354.99259362157</v>
      </c>
      <c r="AB237" s="20">
        <f t="shared" si="139"/>
        <v>10308.193941667594</v>
      </c>
      <c r="AC237" s="20">
        <f t="shared" si="136"/>
        <v>352.56946462954261</v>
      </c>
      <c r="AD237" s="21">
        <f t="shared" si="150"/>
        <v>9955.6244770380508</v>
      </c>
      <c r="AE237" s="2"/>
      <c r="AF237" s="13"/>
      <c r="AG237" s="2"/>
      <c r="AJ237" s="25">
        <f t="shared" si="133"/>
        <v>0</v>
      </c>
      <c r="AK237" s="25">
        <f t="shared" si="151"/>
        <v>0</v>
      </c>
      <c r="AL237" s="25"/>
      <c r="AM237" s="26">
        <f t="shared" si="140"/>
        <v>10308.193941667594</v>
      </c>
      <c r="AN237" s="26">
        <f t="shared" si="152"/>
        <v>10308.19394166758</v>
      </c>
      <c r="AO237" s="25"/>
      <c r="AP237" s="25"/>
      <c r="AQ237" s="25">
        <f t="shared" si="146"/>
        <v>19</v>
      </c>
      <c r="AR237" s="25">
        <f t="shared" si="137"/>
        <v>0.99817002162701707</v>
      </c>
      <c r="AS237" s="25">
        <f t="shared" si="147"/>
        <v>0.96579716421473283</v>
      </c>
      <c r="AT237" s="25">
        <f t="shared" si="138"/>
        <v>18.656092246509367</v>
      </c>
    </row>
    <row r="238" spans="1:46" x14ac:dyDescent="0.25">
      <c r="A238" s="56"/>
      <c r="B238" s="29"/>
      <c r="C238" s="29"/>
      <c r="D238" s="29"/>
      <c r="E238" s="29"/>
      <c r="F238" s="29"/>
      <c r="G238" s="29"/>
      <c r="H238" s="29"/>
      <c r="I238" s="59">
        <f t="shared" si="141"/>
        <v>223</v>
      </c>
      <c r="J238" s="20">
        <f>J237*(1+$K$4)</f>
        <v>14353.769708239981</v>
      </c>
      <c r="K238" s="20">
        <f t="shared" ref="K238" si="154">J238-($O$4+$O$7+$O$9)*POWER((1+$K$4),(I237-6)/12)</f>
        <v>7184.8591706245661</v>
      </c>
      <c r="L238" s="20">
        <f t="shared" si="142"/>
        <v>10308.193941667589</v>
      </c>
      <c r="M238" s="20">
        <f t="shared" si="134"/>
        <v>-3123.3347710430226</v>
      </c>
      <c r="N238" s="20">
        <f t="shared" si="143"/>
        <v>172381.11613837563</v>
      </c>
      <c r="O238" s="21">
        <f t="shared" si="144"/>
        <v>5229362.5433281241</v>
      </c>
      <c r="P238" s="29"/>
      <c r="Q238" s="29"/>
      <c r="R238" s="2"/>
      <c r="S238" s="2"/>
      <c r="T238" s="2"/>
      <c r="U238" s="2"/>
      <c r="V238" s="2"/>
      <c r="W238" s="2"/>
      <c r="X238" s="2"/>
      <c r="Y238" s="2"/>
      <c r="Z238" s="19">
        <f t="shared" si="145"/>
        <v>223</v>
      </c>
      <c r="AA238" s="20">
        <f t="shared" si="135"/>
        <v>172381.11613837563</v>
      </c>
      <c r="AB238" s="20">
        <f t="shared" si="139"/>
        <v>10308.193941667589</v>
      </c>
      <c r="AC238" s="20">
        <f t="shared" si="136"/>
        <v>334.31748642163956</v>
      </c>
      <c r="AD238" s="21">
        <f t="shared" si="150"/>
        <v>9973.8764552459488</v>
      </c>
      <c r="AE238" s="2"/>
      <c r="AF238" s="13"/>
      <c r="AG238" s="2"/>
      <c r="AJ238" s="25">
        <f t="shared" si="133"/>
        <v>0</v>
      </c>
      <c r="AK238" s="25">
        <f t="shared" si="151"/>
        <v>0</v>
      </c>
      <c r="AL238" s="25"/>
      <c r="AM238" s="26">
        <f t="shared" si="140"/>
        <v>10308.193941667589</v>
      </c>
      <c r="AN238" s="26">
        <f t="shared" si="152"/>
        <v>10308.193941667594</v>
      </c>
      <c r="AO238" s="25"/>
      <c r="AP238" s="25"/>
      <c r="AQ238" s="25">
        <f t="shared" si="146"/>
        <v>18</v>
      </c>
      <c r="AR238" s="25">
        <f t="shared" si="137"/>
        <v>0.99817002162701707</v>
      </c>
      <c r="AS238" s="25">
        <f t="shared" si="147"/>
        <v>0.96756779234912649</v>
      </c>
      <c r="AT238" s="25">
        <f t="shared" si="138"/>
        <v>17.690295082294643</v>
      </c>
    </row>
    <row r="239" spans="1:46" x14ac:dyDescent="0.25">
      <c r="A239" s="56"/>
      <c r="B239" s="29"/>
      <c r="C239" s="29"/>
      <c r="D239" s="29"/>
      <c r="E239" s="29"/>
      <c r="F239" s="29"/>
      <c r="G239" s="29"/>
      <c r="H239" s="29"/>
      <c r="I239" s="59">
        <f t="shared" si="141"/>
        <v>224</v>
      </c>
      <c r="J239" s="20">
        <f t="shared" si="153"/>
        <v>14353.769708239981</v>
      </c>
      <c r="K239" s="20">
        <f t="shared" si="153"/>
        <v>7184.8591706245661</v>
      </c>
      <c r="L239" s="20">
        <f t="shared" si="142"/>
        <v>10308.193941667594</v>
      </c>
      <c r="M239" s="20">
        <f t="shared" si="134"/>
        <v>-3123.334771043028</v>
      </c>
      <c r="N239" s="20">
        <f t="shared" si="143"/>
        <v>162388.95424296174</v>
      </c>
      <c r="O239" s="21">
        <f t="shared" si="144"/>
        <v>5229362.5433281241</v>
      </c>
      <c r="P239" s="29"/>
      <c r="Q239" s="29"/>
      <c r="R239" s="2"/>
      <c r="S239" s="2"/>
      <c r="T239" s="2"/>
      <c r="U239" s="2"/>
      <c r="V239" s="2"/>
      <c r="W239" s="2"/>
      <c r="X239" s="2"/>
      <c r="Y239" s="2"/>
      <c r="Z239" s="19">
        <f t="shared" si="145"/>
        <v>224</v>
      </c>
      <c r="AA239" s="20">
        <f t="shared" si="135"/>
        <v>162388.95424296174</v>
      </c>
      <c r="AB239" s="20">
        <f t="shared" si="139"/>
        <v>10308.193941667594</v>
      </c>
      <c r="AC239" s="20">
        <f t="shared" si="136"/>
        <v>316.03204625368863</v>
      </c>
      <c r="AD239" s="21">
        <f t="shared" si="150"/>
        <v>9992.1618954139049</v>
      </c>
      <c r="AE239" s="2"/>
      <c r="AF239" s="13"/>
      <c r="AG239" s="2"/>
      <c r="AJ239" s="25">
        <f t="shared" si="133"/>
        <v>0</v>
      </c>
      <c r="AK239" s="25">
        <f t="shared" si="151"/>
        <v>0</v>
      </c>
      <c r="AL239" s="25"/>
      <c r="AM239" s="26">
        <f t="shared" si="140"/>
        <v>10308.193941667594</v>
      </c>
      <c r="AN239" s="26">
        <f t="shared" si="152"/>
        <v>10308.193941667589</v>
      </c>
      <c r="AO239" s="25"/>
      <c r="AP239" s="25"/>
      <c r="AQ239" s="25">
        <f t="shared" si="146"/>
        <v>17</v>
      </c>
      <c r="AR239" s="25">
        <f t="shared" si="137"/>
        <v>0.99817002162701707</v>
      </c>
      <c r="AS239" s="25">
        <f t="shared" si="147"/>
        <v>0.96934166663509991</v>
      </c>
      <c r="AT239" s="25">
        <f t="shared" si="138"/>
        <v>16.722727289945507</v>
      </c>
    </row>
    <row r="240" spans="1:46" x14ac:dyDescent="0.25">
      <c r="A240" s="56"/>
      <c r="B240" s="29"/>
      <c r="C240" s="29"/>
      <c r="D240" s="29"/>
      <c r="E240" s="29"/>
      <c r="F240" s="29"/>
      <c r="G240" s="29"/>
      <c r="H240" s="29"/>
      <c r="I240" s="59">
        <f t="shared" si="141"/>
        <v>225</v>
      </c>
      <c r="J240" s="20">
        <f t="shared" si="153"/>
        <v>14353.769708239981</v>
      </c>
      <c r="K240" s="20">
        <f t="shared" si="153"/>
        <v>7184.8591706245661</v>
      </c>
      <c r="L240" s="20">
        <f t="shared" si="142"/>
        <v>10308.193941667625</v>
      </c>
      <c r="M240" s="20">
        <f t="shared" si="134"/>
        <v>-3123.3347710430589</v>
      </c>
      <c r="N240" s="20">
        <f t="shared" si="143"/>
        <v>152378.47338407289</v>
      </c>
      <c r="O240" s="21">
        <f t="shared" si="144"/>
        <v>5229362.5433281241</v>
      </c>
      <c r="P240" s="29"/>
      <c r="Q240" s="29"/>
      <c r="R240" s="2"/>
      <c r="S240" s="2"/>
      <c r="T240" s="2"/>
      <c r="U240" s="2"/>
      <c r="V240" s="2"/>
      <c r="W240" s="2"/>
      <c r="X240" s="2"/>
      <c r="Y240" s="2"/>
      <c r="Z240" s="19">
        <f t="shared" si="145"/>
        <v>225</v>
      </c>
      <c r="AA240" s="20">
        <f t="shared" si="135"/>
        <v>152378.47338407289</v>
      </c>
      <c r="AB240" s="20">
        <f t="shared" si="139"/>
        <v>10308.193941667625</v>
      </c>
      <c r="AC240" s="20">
        <f t="shared" si="136"/>
        <v>297.71308277876318</v>
      </c>
      <c r="AD240" s="21">
        <f t="shared" si="150"/>
        <v>10010.480858888863</v>
      </c>
      <c r="AE240" s="2"/>
      <c r="AF240" s="13"/>
      <c r="AG240" s="2"/>
      <c r="AJ240" s="25">
        <f t="shared" si="133"/>
        <v>0</v>
      </c>
      <c r="AK240" s="25">
        <f t="shared" si="151"/>
        <v>0</v>
      </c>
      <c r="AL240" s="25"/>
      <c r="AM240" s="26">
        <f t="shared" si="140"/>
        <v>10308.193941667625</v>
      </c>
      <c r="AN240" s="26">
        <f t="shared" si="152"/>
        <v>10308.193941667594</v>
      </c>
      <c r="AO240" s="25"/>
      <c r="AP240" s="25"/>
      <c r="AQ240" s="25">
        <f t="shared" si="146"/>
        <v>16</v>
      </c>
      <c r="AR240" s="25">
        <f t="shared" si="137"/>
        <v>0.99817002162701707</v>
      </c>
      <c r="AS240" s="25">
        <f t="shared" si="147"/>
        <v>0.971118793023931</v>
      </c>
      <c r="AT240" s="25">
        <f t="shared" si="138"/>
        <v>15.753385623310361</v>
      </c>
    </row>
    <row r="241" spans="1:46" x14ac:dyDescent="0.25">
      <c r="A241" s="56"/>
      <c r="B241" s="29"/>
      <c r="C241" s="29"/>
      <c r="D241" s="29"/>
      <c r="E241" s="29"/>
      <c r="F241" s="29"/>
      <c r="G241" s="29"/>
      <c r="H241" s="29"/>
      <c r="I241" s="59">
        <f t="shared" si="141"/>
        <v>226</v>
      </c>
      <c r="J241" s="20">
        <f t="shared" si="153"/>
        <v>14353.769708239981</v>
      </c>
      <c r="K241" s="20">
        <f t="shared" si="153"/>
        <v>7184.8591706245661</v>
      </c>
      <c r="L241" s="20">
        <f t="shared" si="142"/>
        <v>10308.193941667618</v>
      </c>
      <c r="M241" s="20">
        <f t="shared" si="134"/>
        <v>-3123.3347710430517</v>
      </c>
      <c r="N241" s="20">
        <f t="shared" si="143"/>
        <v>142349.63997694274</v>
      </c>
      <c r="O241" s="21">
        <f t="shared" si="144"/>
        <v>5229362.5433281241</v>
      </c>
      <c r="P241" s="29"/>
      <c r="Q241" s="29"/>
      <c r="R241" s="2"/>
      <c r="S241" s="2"/>
      <c r="T241" s="2"/>
      <c r="U241" s="2"/>
      <c r="V241" s="2"/>
      <c r="W241" s="2"/>
      <c r="X241" s="2"/>
      <c r="Y241" s="2"/>
      <c r="Z241" s="19">
        <f t="shared" si="145"/>
        <v>226</v>
      </c>
      <c r="AA241" s="20">
        <f t="shared" si="135"/>
        <v>142349.63997694274</v>
      </c>
      <c r="AB241" s="20">
        <f t="shared" si="139"/>
        <v>10308.193941667618</v>
      </c>
      <c r="AC241" s="20">
        <f t="shared" si="136"/>
        <v>279.36053453746695</v>
      </c>
      <c r="AD241" s="21">
        <f t="shared" si="150"/>
        <v>10028.833407130151</v>
      </c>
      <c r="AE241" s="2"/>
      <c r="AF241" s="13"/>
      <c r="AG241" s="2"/>
      <c r="AJ241" s="25">
        <f t="shared" si="133"/>
        <v>0</v>
      </c>
      <c r="AK241" s="25">
        <f t="shared" si="151"/>
        <v>0</v>
      </c>
      <c r="AL241" s="25"/>
      <c r="AM241" s="26">
        <f t="shared" si="140"/>
        <v>10308.193941667618</v>
      </c>
      <c r="AN241" s="26">
        <f t="shared" si="152"/>
        <v>10308.193941667625</v>
      </c>
      <c r="AO241" s="25"/>
      <c r="AP241" s="25"/>
      <c r="AQ241" s="25">
        <f t="shared" si="146"/>
        <v>15</v>
      </c>
      <c r="AR241" s="25">
        <f t="shared" si="137"/>
        <v>0.99817002162701707</v>
      </c>
      <c r="AS241" s="25">
        <f t="shared" si="147"/>
        <v>0.97289917747780819</v>
      </c>
      <c r="AT241" s="25">
        <f t="shared" si="138"/>
        <v>14.782266830286444</v>
      </c>
    </row>
    <row r="242" spans="1:46" x14ac:dyDescent="0.25">
      <c r="A242" s="56"/>
      <c r="B242" s="29"/>
      <c r="C242" s="29"/>
      <c r="D242" s="29"/>
      <c r="E242" s="29"/>
      <c r="F242" s="29"/>
      <c r="G242" s="29"/>
      <c r="H242" s="29"/>
      <c r="I242" s="59">
        <f t="shared" si="141"/>
        <v>227</v>
      </c>
      <c r="J242" s="20">
        <f t="shared" si="153"/>
        <v>14353.769708239981</v>
      </c>
      <c r="K242" s="20">
        <f t="shared" si="153"/>
        <v>7184.8591706245661</v>
      </c>
      <c r="L242" s="20">
        <f t="shared" si="142"/>
        <v>10308.193941667641</v>
      </c>
      <c r="M242" s="20">
        <f t="shared" si="134"/>
        <v>-3123.3347710430753</v>
      </c>
      <c r="N242" s="20">
        <f t="shared" si="143"/>
        <v>132302.42037523282</v>
      </c>
      <c r="O242" s="21">
        <f t="shared" si="144"/>
        <v>5229362.5433281241</v>
      </c>
      <c r="P242" s="29"/>
      <c r="Q242" s="29"/>
      <c r="R242" s="2"/>
      <c r="S242" s="2"/>
      <c r="T242" s="2"/>
      <c r="U242" s="2"/>
      <c r="V242" s="2"/>
      <c r="W242" s="2"/>
      <c r="X242" s="2"/>
      <c r="Y242" s="2"/>
      <c r="Z242" s="19">
        <f t="shared" si="145"/>
        <v>227</v>
      </c>
      <c r="AA242" s="20">
        <f t="shared" si="135"/>
        <v>132302.42037523282</v>
      </c>
      <c r="AB242" s="20">
        <f t="shared" si="139"/>
        <v>10308.193941667641</v>
      </c>
      <c r="AC242" s="20">
        <f t="shared" si="136"/>
        <v>260.97433995772832</v>
      </c>
      <c r="AD242" s="21">
        <f t="shared" si="150"/>
        <v>10047.219601709912</v>
      </c>
      <c r="AE242" s="2"/>
      <c r="AF242" s="13"/>
      <c r="AG242" s="2"/>
      <c r="AJ242" s="25">
        <f t="shared" si="133"/>
        <v>0</v>
      </c>
      <c r="AK242" s="25">
        <f t="shared" si="151"/>
        <v>0</v>
      </c>
      <c r="AL242" s="25"/>
      <c r="AM242" s="26">
        <f t="shared" si="140"/>
        <v>10308.193941667641</v>
      </c>
      <c r="AN242" s="26">
        <f t="shared" si="152"/>
        <v>10308.193941667618</v>
      </c>
      <c r="AO242" s="25"/>
      <c r="AP242" s="25"/>
      <c r="AQ242" s="25">
        <f t="shared" si="146"/>
        <v>14</v>
      </c>
      <c r="AR242" s="25">
        <f t="shared" si="137"/>
        <v>0.99817002162701707</v>
      </c>
      <c r="AS242" s="25">
        <f t="shared" si="147"/>
        <v>0.9746828259698509</v>
      </c>
      <c r="AT242" s="25">
        <f t="shared" si="138"/>
        <v>13.809367652808602</v>
      </c>
    </row>
    <row r="243" spans="1:46" x14ac:dyDescent="0.25">
      <c r="A243" s="56"/>
      <c r="B243" s="29"/>
      <c r="C243" s="29"/>
      <c r="D243" s="29"/>
      <c r="E243" s="29"/>
      <c r="F243" s="29"/>
      <c r="G243" s="29"/>
      <c r="H243" s="29"/>
      <c r="I243" s="60">
        <f t="shared" si="141"/>
        <v>228</v>
      </c>
      <c r="J243" s="23">
        <f t="shared" si="153"/>
        <v>14353.769708239981</v>
      </c>
      <c r="K243" s="23">
        <f t="shared" si="153"/>
        <v>7184.8591706245661</v>
      </c>
      <c r="L243" s="23">
        <f t="shared" si="142"/>
        <v>10308.19394166763</v>
      </c>
      <c r="M243" s="23">
        <f t="shared" si="134"/>
        <v>-3123.3347710430644</v>
      </c>
      <c r="N243" s="23">
        <f t="shared" si="143"/>
        <v>122236.78087091977</v>
      </c>
      <c r="O243" s="24">
        <f t="shared" si="144"/>
        <v>5229362.5433281241</v>
      </c>
      <c r="P243" s="29"/>
      <c r="Q243" s="29"/>
      <c r="R243" s="2"/>
      <c r="S243" s="2"/>
      <c r="T243" s="2"/>
      <c r="U243" s="2"/>
      <c r="V243" s="2"/>
      <c r="W243" s="2"/>
      <c r="X243" s="2"/>
      <c r="Y243" s="2"/>
      <c r="Z243" s="22">
        <f t="shared" si="145"/>
        <v>228</v>
      </c>
      <c r="AA243" s="23">
        <f t="shared" si="135"/>
        <v>122236.78087091977</v>
      </c>
      <c r="AB243" s="23">
        <f t="shared" si="139"/>
        <v>10308.19394166763</v>
      </c>
      <c r="AC243" s="23">
        <f t="shared" si="136"/>
        <v>242.55443735459349</v>
      </c>
      <c r="AD243" s="24">
        <f t="shared" si="150"/>
        <v>10065.639504313038</v>
      </c>
      <c r="AE243" s="2"/>
      <c r="AF243" s="14"/>
      <c r="AG243" s="2"/>
      <c r="AJ243" s="25">
        <f t="shared" si="133"/>
        <v>0</v>
      </c>
      <c r="AK243" s="25">
        <f t="shared" si="151"/>
        <v>0</v>
      </c>
      <c r="AL243" s="25"/>
      <c r="AM243" s="26">
        <f t="shared" si="140"/>
        <v>10308.19394166763</v>
      </c>
      <c r="AN243" s="26">
        <f t="shared" si="152"/>
        <v>10308.193941667641</v>
      </c>
      <c r="AO243" s="25"/>
      <c r="AP243" s="25"/>
      <c r="AQ243" s="25">
        <f t="shared" si="146"/>
        <v>13</v>
      </c>
      <c r="AR243" s="25">
        <f t="shared" si="137"/>
        <v>0.99817002162701707</v>
      </c>
      <c r="AS243" s="25">
        <f t="shared" si="147"/>
        <v>0.97646974448412893</v>
      </c>
      <c r="AT243" s="25">
        <f t="shared" si="138"/>
        <v>12.834684826838764</v>
      </c>
    </row>
    <row r="244" spans="1:46" x14ac:dyDescent="0.25">
      <c r="A244" s="56"/>
      <c r="B244" s="29"/>
      <c r="C244" s="29"/>
      <c r="D244" s="29"/>
      <c r="E244" s="29"/>
      <c r="F244" s="29"/>
      <c r="G244" s="29"/>
      <c r="H244" s="29"/>
      <c r="I244" s="62">
        <f t="shared" si="141"/>
        <v>229</v>
      </c>
      <c r="J244" s="17">
        <f t="shared" si="153"/>
        <v>14353.769708239981</v>
      </c>
      <c r="K244" s="17">
        <f t="shared" si="153"/>
        <v>7184.8591706245661</v>
      </c>
      <c r="L244" s="17">
        <f t="shared" si="142"/>
        <v>10308.193941667645</v>
      </c>
      <c r="M244" s="17">
        <f t="shared" si="134"/>
        <v>-3123.3347710430789</v>
      </c>
      <c r="N244" s="17">
        <f t="shared" si="143"/>
        <v>112152.68769418214</v>
      </c>
      <c r="O244" s="18">
        <f>O243*(1+$K$7)</f>
        <v>5307802.9814780457</v>
      </c>
      <c r="P244" s="29"/>
      <c r="Q244" s="29"/>
      <c r="R244" s="2"/>
      <c r="S244" s="2"/>
      <c r="T244" s="2"/>
      <c r="U244" s="2"/>
      <c r="V244" s="2"/>
      <c r="W244" s="2"/>
      <c r="X244" s="2"/>
      <c r="Y244" s="2"/>
      <c r="Z244" s="16">
        <f t="shared" si="145"/>
        <v>229</v>
      </c>
      <c r="AA244" s="17">
        <f t="shared" si="135"/>
        <v>112152.68769418214</v>
      </c>
      <c r="AB244" s="17">
        <f t="shared" si="139"/>
        <v>10308.193941667645</v>
      </c>
      <c r="AC244" s="17">
        <f t="shared" si="136"/>
        <v>224.10076493001958</v>
      </c>
      <c r="AD244" s="18">
        <f t="shared" si="150"/>
        <v>10084.093176737626</v>
      </c>
      <c r="AE244" s="2"/>
      <c r="AF244" s="12"/>
      <c r="AG244" s="2"/>
      <c r="AJ244" s="25">
        <f t="shared" si="133"/>
        <v>0</v>
      </c>
      <c r="AK244" s="25">
        <f t="shared" si="151"/>
        <v>0</v>
      </c>
      <c r="AL244" s="25"/>
      <c r="AM244" s="26">
        <f t="shared" si="140"/>
        <v>10308.193941667645</v>
      </c>
      <c r="AN244" s="26">
        <f t="shared" si="152"/>
        <v>10308.19394166763</v>
      </c>
      <c r="AO244" s="25"/>
      <c r="AP244" s="25"/>
      <c r="AQ244" s="25">
        <f t="shared" si="146"/>
        <v>12</v>
      </c>
      <c r="AR244" s="25">
        <f t="shared" si="137"/>
        <v>0.99817002162701707</v>
      </c>
      <c r="AS244" s="25">
        <f t="shared" si="147"/>
        <v>0.9782599390156832</v>
      </c>
      <c r="AT244" s="25">
        <f t="shared" si="138"/>
        <v>11.858215082354619</v>
      </c>
    </row>
    <row r="245" spans="1:46" x14ac:dyDescent="0.25">
      <c r="A245" s="56"/>
      <c r="B245" s="29"/>
      <c r="C245" s="29"/>
      <c r="D245" s="29"/>
      <c r="E245" s="29"/>
      <c r="F245" s="29"/>
      <c r="G245" s="29"/>
      <c r="H245" s="29"/>
      <c r="I245" s="59">
        <f t="shared" si="141"/>
        <v>230</v>
      </c>
      <c r="J245" s="20">
        <f t="shared" si="153"/>
        <v>14353.769708239981</v>
      </c>
      <c r="K245" s="20">
        <f t="shared" si="153"/>
        <v>7184.8591706245661</v>
      </c>
      <c r="L245" s="20">
        <f t="shared" si="142"/>
        <v>10308.193941667689</v>
      </c>
      <c r="M245" s="20">
        <f t="shared" si="134"/>
        <v>-3123.3347710431226</v>
      </c>
      <c r="N245" s="20">
        <f t="shared" si="143"/>
        <v>102050.10701328712</v>
      </c>
      <c r="O245" s="21">
        <f t="shared" si="144"/>
        <v>5307802.9814780457</v>
      </c>
      <c r="P245" s="29"/>
      <c r="Q245" s="29"/>
      <c r="R245" s="2"/>
      <c r="S245" s="2"/>
      <c r="T245" s="2"/>
      <c r="U245" s="2"/>
      <c r="V245" s="2"/>
      <c r="W245" s="2"/>
      <c r="X245" s="2"/>
      <c r="Y245" s="2"/>
      <c r="Z245" s="19">
        <f t="shared" si="145"/>
        <v>230</v>
      </c>
      <c r="AA245" s="20">
        <f t="shared" si="135"/>
        <v>102050.10701328712</v>
      </c>
      <c r="AB245" s="20">
        <f t="shared" si="139"/>
        <v>10308.193941667689</v>
      </c>
      <c r="AC245" s="20">
        <f t="shared" si="136"/>
        <v>205.61326077266725</v>
      </c>
      <c r="AD245" s="21">
        <f t="shared" si="150"/>
        <v>10102.580680895022</v>
      </c>
      <c r="AE245" s="2"/>
      <c r="AF245" s="13"/>
      <c r="AG245" s="2"/>
      <c r="AJ245" s="25">
        <f t="shared" si="133"/>
        <v>0</v>
      </c>
      <c r="AK245" s="25">
        <f t="shared" si="151"/>
        <v>0</v>
      </c>
      <c r="AL245" s="25"/>
      <c r="AM245" s="26">
        <f t="shared" si="140"/>
        <v>10308.193941667689</v>
      </c>
      <c r="AN245" s="26">
        <f t="shared" si="152"/>
        <v>10308.193941667645</v>
      </c>
      <c r="AO245" s="25"/>
      <c r="AP245" s="25"/>
      <c r="AQ245" s="25">
        <f t="shared" si="146"/>
        <v>11</v>
      </c>
      <c r="AR245" s="25">
        <f t="shared" si="137"/>
        <v>0.99817002162701707</v>
      </c>
      <c r="AS245" s="25">
        <f t="shared" si="147"/>
        <v>0.98005341557054537</v>
      </c>
      <c r="AT245" s="25">
        <f t="shared" si="138"/>
        <v>10.879955143338888</v>
      </c>
    </row>
    <row r="246" spans="1:46" x14ac:dyDescent="0.25">
      <c r="A246" s="56"/>
      <c r="B246" s="29"/>
      <c r="C246" s="29"/>
      <c r="D246" s="29"/>
      <c r="E246" s="29"/>
      <c r="F246" s="29"/>
      <c r="G246" s="29"/>
      <c r="H246" s="29"/>
      <c r="I246" s="59">
        <f t="shared" si="141"/>
        <v>231</v>
      </c>
      <c r="J246" s="20">
        <f t="shared" si="153"/>
        <v>14353.769708239981</v>
      </c>
      <c r="K246" s="20">
        <f t="shared" si="153"/>
        <v>7184.8591706245661</v>
      </c>
      <c r="L246" s="20">
        <f t="shared" si="142"/>
        <v>10308.19394166772</v>
      </c>
      <c r="M246" s="20">
        <f t="shared" si="134"/>
        <v>-3123.3347710431535</v>
      </c>
      <c r="N246" s="20">
        <f t="shared" si="143"/>
        <v>91929.004934477096</v>
      </c>
      <c r="O246" s="21">
        <f t="shared" si="144"/>
        <v>5307802.9814780457</v>
      </c>
      <c r="P246" s="29"/>
      <c r="Q246" s="29"/>
      <c r="R246" s="2"/>
      <c r="S246" s="2"/>
      <c r="T246" s="2"/>
      <c r="U246" s="2"/>
      <c r="V246" s="2"/>
      <c r="W246" s="2"/>
      <c r="X246" s="2"/>
      <c r="Y246" s="2"/>
      <c r="Z246" s="19">
        <f t="shared" si="145"/>
        <v>231</v>
      </c>
      <c r="AA246" s="20">
        <f t="shared" si="135"/>
        <v>91929.004934477096</v>
      </c>
      <c r="AB246" s="20">
        <f t="shared" si="139"/>
        <v>10308.19394166772</v>
      </c>
      <c r="AC246" s="20">
        <f t="shared" si="136"/>
        <v>187.09186285769306</v>
      </c>
      <c r="AD246" s="21">
        <f t="shared" si="150"/>
        <v>10121.102078810027</v>
      </c>
      <c r="AE246" s="2"/>
      <c r="AF246" s="13"/>
      <c r="AG246" s="2"/>
      <c r="AJ246" s="25">
        <f t="shared" si="133"/>
        <v>0</v>
      </c>
      <c r="AK246" s="25">
        <f t="shared" si="151"/>
        <v>0</v>
      </c>
      <c r="AL246" s="25"/>
      <c r="AM246" s="26">
        <f t="shared" si="140"/>
        <v>10308.19394166772</v>
      </c>
      <c r="AN246" s="26">
        <f t="shared" si="152"/>
        <v>10308.193941667689</v>
      </c>
      <c r="AO246" s="25"/>
      <c r="AP246" s="25"/>
      <c r="AQ246" s="25">
        <f t="shared" si="146"/>
        <v>10</v>
      </c>
      <c r="AR246" s="25">
        <f t="shared" si="137"/>
        <v>0.99817002162701707</v>
      </c>
      <c r="AS246" s="25">
        <f t="shared" si="147"/>
        <v>0.98185018016575809</v>
      </c>
      <c r="AT246" s="25">
        <f t="shared" si="138"/>
        <v>9.8999017277683148</v>
      </c>
    </row>
    <row r="247" spans="1:46" x14ac:dyDescent="0.25">
      <c r="A247" s="56"/>
      <c r="B247" s="29"/>
      <c r="C247" s="29"/>
      <c r="D247" s="29"/>
      <c r="E247" s="29"/>
      <c r="F247" s="29"/>
      <c r="G247" s="29"/>
      <c r="H247" s="29"/>
      <c r="I247" s="59">
        <f t="shared" si="141"/>
        <v>232</v>
      </c>
      <c r="J247" s="20">
        <f t="shared" si="153"/>
        <v>14353.769708239981</v>
      </c>
      <c r="K247" s="20">
        <f t="shared" si="153"/>
        <v>7184.8591706245661</v>
      </c>
      <c r="L247" s="20">
        <f t="shared" si="142"/>
        <v>10308.193941667701</v>
      </c>
      <c r="M247" s="20">
        <f t="shared" si="134"/>
        <v>-3123.3347710431353</v>
      </c>
      <c r="N247" s="20">
        <f t="shared" si="143"/>
        <v>81789.34750185594</v>
      </c>
      <c r="O247" s="21">
        <f t="shared" si="144"/>
        <v>5307802.9814780457</v>
      </c>
      <c r="P247" s="29"/>
      <c r="Q247" s="29"/>
      <c r="R247" s="2"/>
      <c r="S247" s="2"/>
      <c r="T247" s="2"/>
      <c r="U247" s="2"/>
      <c r="V247" s="2"/>
      <c r="W247" s="2"/>
      <c r="X247" s="2"/>
      <c r="Y247" s="2"/>
      <c r="Z247" s="19">
        <f t="shared" si="145"/>
        <v>232</v>
      </c>
      <c r="AA247" s="20">
        <f t="shared" si="135"/>
        <v>81789.34750185594</v>
      </c>
      <c r="AB247" s="20">
        <f t="shared" si="139"/>
        <v>10308.193941667701</v>
      </c>
      <c r="AC247" s="20">
        <f t="shared" si="136"/>
        <v>168.53650904654134</v>
      </c>
      <c r="AD247" s="21">
        <f t="shared" si="150"/>
        <v>10139.657432621159</v>
      </c>
      <c r="AE247" s="2"/>
      <c r="AF247" s="13"/>
      <c r="AG247" s="2"/>
      <c r="AJ247" s="25">
        <f t="shared" si="133"/>
        <v>0</v>
      </c>
      <c r="AK247" s="25">
        <f t="shared" si="151"/>
        <v>0</v>
      </c>
      <c r="AL247" s="25"/>
      <c r="AM247" s="26">
        <f t="shared" si="140"/>
        <v>10308.193941667701</v>
      </c>
      <c r="AN247" s="26">
        <f t="shared" si="152"/>
        <v>10308.19394166772</v>
      </c>
      <c r="AO247" s="25"/>
      <c r="AP247" s="25"/>
      <c r="AQ247" s="25">
        <f t="shared" si="146"/>
        <v>9</v>
      </c>
      <c r="AR247" s="25">
        <f t="shared" si="137"/>
        <v>0.99817002162701707</v>
      </c>
      <c r="AS247" s="25">
        <f t="shared" si="147"/>
        <v>0.98365023882939528</v>
      </c>
      <c r="AT247" s="25">
        <f t="shared" si="138"/>
        <v>8.9180515476025715</v>
      </c>
    </row>
    <row r="248" spans="1:46" x14ac:dyDescent="0.25">
      <c r="A248" s="56"/>
      <c r="B248" s="29"/>
      <c r="C248" s="29"/>
      <c r="D248" s="29"/>
      <c r="E248" s="29"/>
      <c r="F248" s="29"/>
      <c r="G248" s="29"/>
      <c r="H248" s="29"/>
      <c r="I248" s="59">
        <f t="shared" si="141"/>
        <v>233</v>
      </c>
      <c r="J248" s="20">
        <f t="shared" si="153"/>
        <v>14353.769708239981</v>
      </c>
      <c r="K248" s="20">
        <f t="shared" si="153"/>
        <v>7184.8591706245661</v>
      </c>
      <c r="L248" s="20">
        <f t="shared" si="142"/>
        <v>10308.193941667765</v>
      </c>
      <c r="M248" s="20">
        <f t="shared" si="134"/>
        <v>-3123.334771043199</v>
      </c>
      <c r="N248" s="20">
        <f t="shared" si="143"/>
        <v>71631.100697274916</v>
      </c>
      <c r="O248" s="21">
        <f t="shared" si="144"/>
        <v>5307802.9814780457</v>
      </c>
      <c r="P248" s="29"/>
      <c r="Q248" s="29"/>
      <c r="R248" s="2"/>
      <c r="S248" s="2"/>
      <c r="T248" s="2"/>
      <c r="U248" s="2"/>
      <c r="V248" s="2"/>
      <c r="W248" s="2"/>
      <c r="X248" s="2"/>
      <c r="Y248" s="2"/>
      <c r="Z248" s="19">
        <f t="shared" si="145"/>
        <v>233</v>
      </c>
      <c r="AA248" s="20">
        <f t="shared" si="135"/>
        <v>71631.100697274916</v>
      </c>
      <c r="AB248" s="20">
        <f t="shared" si="139"/>
        <v>10308.193941667765</v>
      </c>
      <c r="AC248" s="20">
        <f t="shared" si="136"/>
        <v>149.94713708673589</v>
      </c>
      <c r="AD248" s="21">
        <f t="shared" si="150"/>
        <v>10158.246804581029</v>
      </c>
      <c r="AE248" s="2"/>
      <c r="AF248" s="13"/>
      <c r="AG248" s="2"/>
      <c r="AJ248" s="25">
        <f t="shared" si="133"/>
        <v>0</v>
      </c>
      <c r="AK248" s="25">
        <f t="shared" si="151"/>
        <v>0</v>
      </c>
      <c r="AL248" s="25"/>
      <c r="AM248" s="26">
        <f t="shared" si="140"/>
        <v>10308.193941667765</v>
      </c>
      <c r="AN248" s="26">
        <f t="shared" si="152"/>
        <v>10308.193941667701</v>
      </c>
      <c r="AO248" s="25"/>
      <c r="AP248" s="25"/>
      <c r="AQ248" s="25">
        <f t="shared" si="146"/>
        <v>8</v>
      </c>
      <c r="AR248" s="25">
        <f t="shared" si="137"/>
        <v>0.99817002162701707</v>
      </c>
      <c r="AS248" s="25">
        <f t="shared" si="147"/>
        <v>0.9854535976005826</v>
      </c>
      <c r="AT248" s="25">
        <f t="shared" si="138"/>
        <v>7.9344013087731282</v>
      </c>
    </row>
    <row r="249" spans="1:46" x14ac:dyDescent="0.25">
      <c r="A249" s="56"/>
      <c r="B249" s="29"/>
      <c r="C249" s="29"/>
      <c r="D249" s="29"/>
      <c r="E249" s="29"/>
      <c r="F249" s="29"/>
      <c r="G249" s="29"/>
      <c r="H249" s="29"/>
      <c r="I249" s="59">
        <f t="shared" si="141"/>
        <v>234</v>
      </c>
      <c r="J249" s="20">
        <f t="shared" si="153"/>
        <v>14353.769708239981</v>
      </c>
      <c r="K249" s="20">
        <f t="shared" si="153"/>
        <v>7184.8591706245661</v>
      </c>
      <c r="L249" s="20">
        <f t="shared" si="142"/>
        <v>10308.193941667798</v>
      </c>
      <c r="M249" s="20">
        <f t="shared" si="134"/>
        <v>-3123.3347710432317</v>
      </c>
      <c r="N249" s="20">
        <f t="shared" si="143"/>
        <v>61454.230440218795</v>
      </c>
      <c r="O249" s="21">
        <f t="shared" si="144"/>
        <v>5307802.9814780457</v>
      </c>
      <c r="P249" s="29"/>
      <c r="Q249" s="29"/>
      <c r="R249" s="2"/>
      <c r="S249" s="2"/>
      <c r="T249" s="2"/>
      <c r="U249" s="2"/>
      <c r="V249" s="2"/>
      <c r="W249" s="2"/>
      <c r="X249" s="2"/>
      <c r="Y249" s="2"/>
      <c r="Z249" s="19">
        <f t="shared" si="145"/>
        <v>234</v>
      </c>
      <c r="AA249" s="20">
        <f t="shared" si="135"/>
        <v>61454.230440218795</v>
      </c>
      <c r="AB249" s="20">
        <f t="shared" si="139"/>
        <v>10308.193941667798</v>
      </c>
      <c r="AC249" s="20">
        <f t="shared" si="136"/>
        <v>131.32368461167067</v>
      </c>
      <c r="AD249" s="21">
        <f t="shared" si="150"/>
        <v>10176.870257056127</v>
      </c>
      <c r="AE249" s="2"/>
      <c r="AF249" s="13"/>
      <c r="AG249" s="2"/>
      <c r="AJ249" s="25">
        <f t="shared" si="133"/>
        <v>0</v>
      </c>
      <c r="AK249" s="25">
        <f t="shared" si="151"/>
        <v>0</v>
      </c>
      <c r="AL249" s="25"/>
      <c r="AM249" s="26">
        <f t="shared" si="140"/>
        <v>10308.193941667798</v>
      </c>
      <c r="AN249" s="26">
        <f t="shared" si="152"/>
        <v>10308.193941667765</v>
      </c>
      <c r="AO249" s="25"/>
      <c r="AP249" s="25"/>
      <c r="AQ249" s="25">
        <f t="shared" si="146"/>
        <v>7</v>
      </c>
      <c r="AR249" s="25">
        <f t="shared" si="137"/>
        <v>0.99817002162701707</v>
      </c>
      <c r="AS249" s="25">
        <f t="shared" si="147"/>
        <v>0.98726026252951704</v>
      </c>
      <c r="AT249" s="25">
        <f t="shared" si="138"/>
        <v>6.9489477111725231</v>
      </c>
    </row>
    <row r="250" spans="1:46" x14ac:dyDescent="0.25">
      <c r="A250" s="56"/>
      <c r="B250" s="29"/>
      <c r="C250" s="29"/>
      <c r="D250" s="29"/>
      <c r="E250" s="29"/>
      <c r="F250" s="29"/>
      <c r="G250" s="29"/>
      <c r="H250" s="29"/>
      <c r="I250" s="59">
        <f t="shared" si="141"/>
        <v>235</v>
      </c>
      <c r="J250" s="20">
        <f>J249*(1+$K$4)</f>
        <v>14497.307405322381</v>
      </c>
      <c r="K250" s="20">
        <f t="shared" ref="K250" si="155">J250-($O$4+$O$7+$O$9)*POWER((1+$K$4),(I249-6)/12)</f>
        <v>7256.7077623308141</v>
      </c>
      <c r="L250" s="20">
        <f t="shared" si="142"/>
        <v>10308.193941667836</v>
      </c>
      <c r="M250" s="20">
        <f t="shared" si="134"/>
        <v>-3051.4861793370219</v>
      </c>
      <c r="N250" s="20">
        <f t="shared" si="143"/>
        <v>51258.702587691361</v>
      </c>
      <c r="O250" s="21">
        <f t="shared" si="144"/>
        <v>5307802.9814780457</v>
      </c>
      <c r="P250" s="29"/>
      <c r="Q250" s="29"/>
      <c r="R250" s="2"/>
      <c r="S250" s="2"/>
      <c r="T250" s="2"/>
      <c r="U250" s="2"/>
      <c r="V250" s="2"/>
      <c r="W250" s="2"/>
      <c r="X250" s="2"/>
      <c r="Y250" s="2"/>
      <c r="Z250" s="19">
        <f t="shared" si="145"/>
        <v>235</v>
      </c>
      <c r="AA250" s="20">
        <f t="shared" si="135"/>
        <v>51258.702587691361</v>
      </c>
      <c r="AB250" s="20">
        <f t="shared" si="139"/>
        <v>10308.193941667836</v>
      </c>
      <c r="AC250" s="20">
        <f t="shared" si="136"/>
        <v>112.66608914040113</v>
      </c>
      <c r="AD250" s="21">
        <f t="shared" si="150"/>
        <v>10195.527852527435</v>
      </c>
      <c r="AE250" s="2"/>
      <c r="AF250" s="13"/>
      <c r="AG250" s="2"/>
      <c r="AJ250" s="25">
        <f t="shared" si="133"/>
        <v>0</v>
      </c>
      <c r="AK250" s="25">
        <f t="shared" si="151"/>
        <v>0</v>
      </c>
      <c r="AL250" s="25"/>
      <c r="AM250" s="26">
        <f t="shared" si="140"/>
        <v>10308.193941667836</v>
      </c>
      <c r="AN250" s="26">
        <f t="shared" si="152"/>
        <v>10308.193941667798</v>
      </c>
      <c r="AO250" s="25"/>
      <c r="AP250" s="25"/>
      <c r="AQ250" s="25">
        <f t="shared" si="146"/>
        <v>6</v>
      </c>
      <c r="AR250" s="25">
        <f t="shared" si="137"/>
        <v>0.99817002162701707</v>
      </c>
      <c r="AS250" s="25">
        <f t="shared" si="147"/>
        <v>0.98907023967748786</v>
      </c>
      <c r="AT250" s="25">
        <f t="shared" si="138"/>
        <v>5.9616874486429845</v>
      </c>
    </row>
    <row r="251" spans="1:46" x14ac:dyDescent="0.25">
      <c r="A251" s="56"/>
      <c r="B251" s="29"/>
      <c r="C251" s="29"/>
      <c r="D251" s="29"/>
      <c r="E251" s="29"/>
      <c r="F251" s="29"/>
      <c r="G251" s="29"/>
      <c r="H251" s="29"/>
      <c r="I251" s="59">
        <f t="shared" si="141"/>
        <v>236</v>
      </c>
      <c r="J251" s="20">
        <f t="shared" si="153"/>
        <v>14497.307405322381</v>
      </c>
      <c r="K251" s="20">
        <f t="shared" si="153"/>
        <v>7256.7077623308141</v>
      </c>
      <c r="L251" s="20">
        <f t="shared" si="142"/>
        <v>10308.193941667771</v>
      </c>
      <c r="M251" s="20">
        <f t="shared" si="134"/>
        <v>-3051.4861793369564</v>
      </c>
      <c r="N251" s="20">
        <f t="shared" si="143"/>
        <v>41044.482934101026</v>
      </c>
      <c r="O251" s="21">
        <f t="shared" si="144"/>
        <v>5307802.9814780457</v>
      </c>
      <c r="P251" s="29"/>
      <c r="Q251" s="29"/>
      <c r="R251" s="2"/>
      <c r="S251" s="2"/>
      <c r="T251" s="2"/>
      <c r="U251" s="2"/>
      <c r="V251" s="2"/>
      <c r="W251" s="2"/>
      <c r="X251" s="2"/>
      <c r="Y251" s="2"/>
      <c r="Z251" s="19">
        <f t="shared" si="145"/>
        <v>236</v>
      </c>
      <c r="AA251" s="20">
        <f t="shared" si="135"/>
        <v>41044.482934101026</v>
      </c>
      <c r="AB251" s="20">
        <f t="shared" si="139"/>
        <v>10308.193941667771</v>
      </c>
      <c r="AC251" s="20">
        <f t="shared" si="136"/>
        <v>93.974288077434167</v>
      </c>
      <c r="AD251" s="21">
        <f t="shared" si="150"/>
        <v>10214.219653590337</v>
      </c>
      <c r="AE251" s="2"/>
      <c r="AF251" s="13"/>
      <c r="AG251" s="2"/>
      <c r="AJ251" s="25">
        <f t="shared" si="133"/>
        <v>0</v>
      </c>
      <c r="AK251" s="25">
        <f t="shared" si="151"/>
        <v>0</v>
      </c>
      <c r="AL251" s="25"/>
      <c r="AM251" s="26">
        <f t="shared" si="140"/>
        <v>10308.193941667771</v>
      </c>
      <c r="AN251" s="26">
        <f t="shared" si="152"/>
        <v>10308.193941667836</v>
      </c>
      <c r="AO251" s="25"/>
      <c r="AP251" s="25"/>
      <c r="AQ251" s="25">
        <f t="shared" si="146"/>
        <v>5</v>
      </c>
      <c r="AR251" s="25">
        <f t="shared" si="137"/>
        <v>0.99817002162701707</v>
      </c>
      <c r="AS251" s="25">
        <f t="shared" si="147"/>
        <v>0.99088353511689653</v>
      </c>
      <c r="AT251" s="25">
        <f t="shared" si="138"/>
        <v>4.9726172089655289</v>
      </c>
    </row>
    <row r="252" spans="1:46" x14ac:dyDescent="0.25">
      <c r="A252" s="56"/>
      <c r="B252" s="29"/>
      <c r="C252" s="29"/>
      <c r="D252" s="29"/>
      <c r="E252" s="29"/>
      <c r="F252" s="29"/>
      <c r="G252" s="29"/>
      <c r="H252" s="29"/>
      <c r="I252" s="59">
        <f t="shared" si="141"/>
        <v>237</v>
      </c>
      <c r="J252" s="20">
        <f t="shared" si="153"/>
        <v>14497.307405322381</v>
      </c>
      <c r="K252" s="20">
        <f t="shared" si="153"/>
        <v>7256.7077623308141</v>
      </c>
      <c r="L252" s="20">
        <f t="shared" si="142"/>
        <v>10308.193941667918</v>
      </c>
      <c r="M252" s="20">
        <f t="shared" si="134"/>
        <v>-3051.4861793371037</v>
      </c>
      <c r="N252" s="20">
        <f t="shared" si="143"/>
        <v>30811.537211145631</v>
      </c>
      <c r="O252" s="21">
        <f t="shared" si="144"/>
        <v>5307802.9814780457</v>
      </c>
      <c r="P252" s="29"/>
      <c r="Q252" s="29"/>
      <c r="R252" s="2"/>
      <c r="S252" s="2"/>
      <c r="T252" s="2"/>
      <c r="U252" s="2"/>
      <c r="V252" s="2"/>
      <c r="W252" s="2"/>
      <c r="X252" s="2"/>
      <c r="Y252" s="2"/>
      <c r="Z252" s="19">
        <f t="shared" si="145"/>
        <v>237</v>
      </c>
      <c r="AA252" s="20">
        <f t="shared" si="135"/>
        <v>30811.537211145631</v>
      </c>
      <c r="AB252" s="20">
        <f t="shared" si="139"/>
        <v>10308.193941667918</v>
      </c>
      <c r="AC252" s="20">
        <f t="shared" si="136"/>
        <v>75.24821871251855</v>
      </c>
      <c r="AD252" s="21">
        <f t="shared" si="150"/>
        <v>10232.945722955399</v>
      </c>
      <c r="AE252" s="2"/>
      <c r="AF252" s="13"/>
      <c r="AG252" s="2"/>
      <c r="AJ252" s="25">
        <f t="shared" si="133"/>
        <v>0</v>
      </c>
      <c r="AK252" s="25">
        <f t="shared" si="151"/>
        <v>0</v>
      </c>
      <c r="AL252" s="25"/>
      <c r="AM252" s="26">
        <f t="shared" si="140"/>
        <v>10308.193941667918</v>
      </c>
      <c r="AN252" s="26">
        <f t="shared" si="152"/>
        <v>10308.193941667771</v>
      </c>
      <c r="AO252" s="25"/>
      <c r="AP252" s="25"/>
      <c r="AQ252" s="25">
        <f t="shared" si="146"/>
        <v>4</v>
      </c>
      <c r="AR252" s="25">
        <f t="shared" si="137"/>
        <v>0.99817002162701707</v>
      </c>
      <c r="AS252" s="25">
        <f t="shared" si="147"/>
        <v>0.99270015493127761</v>
      </c>
      <c r="AT252" s="25">
        <f t="shared" si="138"/>
        <v>3.9817336738485754</v>
      </c>
    </row>
    <row r="253" spans="1:46" x14ac:dyDescent="0.25">
      <c r="A253" s="56"/>
      <c r="B253" s="29"/>
      <c r="C253" s="29"/>
      <c r="D253" s="29"/>
      <c r="E253" s="29"/>
      <c r="F253" s="29"/>
      <c r="G253" s="29"/>
      <c r="H253" s="29"/>
      <c r="I253" s="59">
        <f t="shared" si="141"/>
        <v>238</v>
      </c>
      <c r="J253" s="20">
        <f t="shared" si="153"/>
        <v>14497.307405322381</v>
      </c>
      <c r="K253" s="20">
        <f t="shared" si="153"/>
        <v>7256.7077623308141</v>
      </c>
      <c r="L253" s="20">
        <f t="shared" si="142"/>
        <v>10308.193941667954</v>
      </c>
      <c r="M253" s="20">
        <f t="shared" si="134"/>
        <v>-3051.4861793371401</v>
      </c>
      <c r="N253" s="20">
        <f t="shared" si="143"/>
        <v>20559.831087698112</v>
      </c>
      <c r="O253" s="21">
        <f t="shared" si="144"/>
        <v>5307802.9814780457</v>
      </c>
      <c r="P253" s="29"/>
      <c r="Q253" s="29"/>
      <c r="R253" s="2"/>
      <c r="S253" s="2"/>
      <c r="T253" s="2"/>
      <c r="U253" s="2"/>
      <c r="V253" s="2"/>
      <c r="W253" s="2"/>
      <c r="X253" s="2"/>
      <c r="Y253" s="2"/>
      <c r="Z253" s="19">
        <f t="shared" si="145"/>
        <v>238</v>
      </c>
      <c r="AA253" s="20">
        <f t="shared" si="135"/>
        <v>20559.831087698112</v>
      </c>
      <c r="AB253" s="20">
        <f t="shared" si="139"/>
        <v>10308.193941667954</v>
      </c>
      <c r="AC253" s="20">
        <f t="shared" si="136"/>
        <v>56.487818220433653</v>
      </c>
      <c r="AD253" s="21">
        <f t="shared" si="150"/>
        <v>10251.70612344752</v>
      </c>
      <c r="AE253" s="2"/>
      <c r="AF253" s="13"/>
      <c r="AG253" s="2"/>
      <c r="AJ253" s="25">
        <f t="shared" si="133"/>
        <v>0</v>
      </c>
      <c r="AK253" s="25">
        <f t="shared" si="151"/>
        <v>0</v>
      </c>
      <c r="AL253" s="25"/>
      <c r="AM253" s="26">
        <f t="shared" si="140"/>
        <v>10308.193941667954</v>
      </c>
      <c r="AN253" s="26">
        <f t="shared" si="152"/>
        <v>10308.193941667918</v>
      </c>
      <c r="AO253" s="25"/>
      <c r="AP253" s="25"/>
      <c r="AQ253" s="25">
        <f t="shared" si="146"/>
        <v>3</v>
      </c>
      <c r="AR253" s="25">
        <f t="shared" si="137"/>
        <v>0.99817002162701707</v>
      </c>
      <c r="AS253" s="25">
        <f t="shared" si="147"/>
        <v>0.99452010521531831</v>
      </c>
      <c r="AT253" s="25">
        <f t="shared" si="138"/>
        <v>2.9890335189172874</v>
      </c>
    </row>
    <row r="254" spans="1:46" x14ac:dyDescent="0.25">
      <c r="A254" s="56"/>
      <c r="B254" s="29"/>
      <c r="C254" s="29"/>
      <c r="D254" s="29"/>
      <c r="E254" s="29"/>
      <c r="F254" s="29"/>
      <c r="G254" s="29"/>
      <c r="H254" s="29"/>
      <c r="I254" s="59">
        <f t="shared" si="141"/>
        <v>239</v>
      </c>
      <c r="J254" s="20">
        <f t="shared" si="153"/>
        <v>14497.307405322381</v>
      </c>
      <c r="K254" s="20">
        <f t="shared" si="153"/>
        <v>7256.7077623308141</v>
      </c>
      <c r="L254" s="20">
        <f t="shared" si="142"/>
        <v>10308.193941668069</v>
      </c>
      <c r="M254" s="20">
        <f t="shared" si="134"/>
        <v>-3051.4861793372547</v>
      </c>
      <c r="N254" s="20">
        <f t="shared" si="143"/>
        <v>10289.330169690824</v>
      </c>
      <c r="O254" s="21">
        <f t="shared" si="144"/>
        <v>5307802.9814780457</v>
      </c>
      <c r="P254" s="29"/>
      <c r="Q254" s="29"/>
      <c r="R254" s="2"/>
      <c r="S254" s="2"/>
      <c r="T254" s="2"/>
      <c r="U254" s="2"/>
      <c r="V254" s="2"/>
      <c r="W254" s="2"/>
      <c r="X254" s="2"/>
      <c r="Y254" s="2"/>
      <c r="Z254" s="19">
        <f t="shared" si="145"/>
        <v>239</v>
      </c>
      <c r="AA254" s="20">
        <f t="shared" si="135"/>
        <v>10289.330169690824</v>
      </c>
      <c r="AB254" s="20">
        <f t="shared" si="139"/>
        <v>10308.193941668069</v>
      </c>
      <c r="AC254" s="20">
        <f t="shared" si="136"/>
        <v>37.693023660779872</v>
      </c>
      <c r="AD254" s="21">
        <f t="shared" si="150"/>
        <v>10270.500918007288</v>
      </c>
      <c r="AE254" s="2"/>
      <c r="AF254" s="13"/>
      <c r="AG254" s="2"/>
      <c r="AJ254" s="25">
        <f t="shared" si="133"/>
        <v>0</v>
      </c>
      <c r="AK254" s="25">
        <f t="shared" si="151"/>
        <v>0</v>
      </c>
      <c r="AL254" s="25"/>
      <c r="AM254" s="26">
        <f t="shared" si="140"/>
        <v>10308.193941668069</v>
      </c>
      <c r="AN254" s="26">
        <f t="shared" si="152"/>
        <v>10308.193941667954</v>
      </c>
      <c r="AO254" s="25"/>
      <c r="AP254" s="25"/>
      <c r="AQ254" s="25">
        <f t="shared" si="146"/>
        <v>2</v>
      </c>
      <c r="AR254" s="25">
        <f t="shared" si="137"/>
        <v>0.99817002162701707</v>
      </c>
      <c r="AS254" s="25">
        <f t="shared" si="147"/>
        <v>0.99634339207487976</v>
      </c>
      <c r="AT254" s="25">
        <f t="shared" si="138"/>
        <v>1.9945134137019473</v>
      </c>
    </row>
    <row r="255" spans="1:46" x14ac:dyDescent="0.25">
      <c r="A255" s="56"/>
      <c r="B255" s="29"/>
      <c r="C255" s="29"/>
      <c r="D255" s="29"/>
      <c r="E255" s="29"/>
      <c r="F255" s="29"/>
      <c r="G255" s="29"/>
      <c r="H255" s="29"/>
      <c r="I255" s="60">
        <f t="shared" si="141"/>
        <v>240</v>
      </c>
      <c r="J255" s="23">
        <f t="shared" si="153"/>
        <v>14497.307405322381</v>
      </c>
      <c r="K255" s="23">
        <f t="shared" si="153"/>
        <v>7256.7077623308141</v>
      </c>
      <c r="L255" s="23">
        <f t="shared" si="142"/>
        <v>10308.193941668591</v>
      </c>
      <c r="M255" s="23">
        <f t="shared" si="134"/>
        <v>-3051.4861793377768</v>
      </c>
      <c r="N255" s="23">
        <f t="shared" si="143"/>
        <v>0</v>
      </c>
      <c r="O255" s="24">
        <f t="shared" si="144"/>
        <v>5307802.9814780457</v>
      </c>
      <c r="P255" s="29"/>
      <c r="Q255" s="29"/>
      <c r="R255" s="2"/>
      <c r="S255" s="2"/>
      <c r="T255" s="2"/>
      <c r="U255" s="2"/>
      <c r="V255" s="2"/>
      <c r="W255" s="2"/>
      <c r="X255" s="2"/>
      <c r="Y255" s="2"/>
      <c r="Z255" s="22">
        <f t="shared" si="145"/>
        <v>240</v>
      </c>
      <c r="AA255" s="23">
        <f t="shared" si="135"/>
        <v>0</v>
      </c>
      <c r="AB255" s="23">
        <f t="shared" si="139"/>
        <v>10308.193941668591</v>
      </c>
      <c r="AC255" s="23">
        <f t="shared" si="136"/>
        <v>18.863771977766511</v>
      </c>
      <c r="AD255" s="24">
        <f t="shared" si="150"/>
        <v>10289.330169690824</v>
      </c>
      <c r="AE255" s="2"/>
      <c r="AF255" s="14"/>
      <c r="AG255" s="2"/>
      <c r="AJ255" s="25">
        <f t="shared" si="133"/>
        <v>0</v>
      </c>
      <c r="AK255" s="25">
        <f t="shared" si="151"/>
        <v>18.863771977766511</v>
      </c>
      <c r="AL255" s="25"/>
      <c r="AM255" s="26">
        <f t="shared" si="140"/>
        <v>10308.193941668591</v>
      </c>
      <c r="AN255" s="26">
        <f t="shared" si="152"/>
        <v>10308.193941668069</v>
      </c>
      <c r="AO255" s="25"/>
      <c r="AP255" s="25"/>
      <c r="AQ255" s="25">
        <f t="shared" si="146"/>
        <v>1</v>
      </c>
      <c r="AR255" s="25">
        <f t="shared" si="137"/>
        <v>0.99817002162701707</v>
      </c>
      <c r="AS255" s="25">
        <f t="shared" si="147"/>
        <v>0.99817002162701707</v>
      </c>
      <c r="AT255" s="25">
        <f t="shared" si="138"/>
        <v>0.99817002162705393</v>
      </c>
    </row>
    <row r="256" spans="1:46" x14ac:dyDescent="0.25">
      <c r="A256" s="56"/>
      <c r="B256" s="29"/>
      <c r="C256" s="29"/>
      <c r="D256" s="29"/>
      <c r="E256" s="29"/>
      <c r="F256" s="29"/>
      <c r="G256" s="29"/>
      <c r="H256" s="29"/>
      <c r="I256" s="62">
        <f t="shared" si="141"/>
        <v>241</v>
      </c>
      <c r="J256" s="17">
        <f t="shared" si="153"/>
        <v>14497.307405322381</v>
      </c>
      <c r="K256" s="17">
        <f t="shared" si="153"/>
        <v>7256.7077623308141</v>
      </c>
      <c r="L256" s="17">
        <f t="shared" si="142"/>
        <v>0</v>
      </c>
      <c r="M256" s="17">
        <f t="shared" si="134"/>
        <v>7256.7077623308141</v>
      </c>
      <c r="N256" s="17">
        <f t="shared" si="143"/>
        <v>0</v>
      </c>
      <c r="O256" s="18">
        <f>O255*(1+$K$7)</f>
        <v>5387420.0262002163</v>
      </c>
      <c r="P256" s="29"/>
      <c r="Q256" s="29"/>
      <c r="R256" s="2"/>
      <c r="S256" s="2"/>
      <c r="T256" s="2"/>
      <c r="U256" s="2"/>
      <c r="V256" s="2"/>
      <c r="W256" s="2"/>
      <c r="X256" s="2"/>
      <c r="Y256" s="2"/>
      <c r="Z256" s="16">
        <f t="shared" si="145"/>
        <v>241</v>
      </c>
      <c r="AA256" s="17">
        <f t="shared" si="135"/>
        <v>0</v>
      </c>
      <c r="AB256" s="17">
        <f t="shared" si="139"/>
        <v>0</v>
      </c>
      <c r="AC256" s="17">
        <f t="shared" si="136"/>
        <v>0</v>
      </c>
      <c r="AD256" s="18">
        <f t="shared" si="150"/>
        <v>0</v>
      </c>
      <c r="AE256" s="2"/>
      <c r="AF256" s="12"/>
      <c r="AG256" s="2"/>
      <c r="AJ256" s="25">
        <f t="shared" si="133"/>
        <v>0</v>
      </c>
      <c r="AK256" s="25">
        <f t="shared" si="151"/>
        <v>0</v>
      </c>
      <c r="AL256" s="25"/>
      <c r="AM256" s="26">
        <f t="shared" si="140"/>
        <v>0</v>
      </c>
      <c r="AN256" s="26">
        <f t="shared" si="152"/>
        <v>0</v>
      </c>
      <c r="AO256" s="25"/>
      <c r="AP256" s="25"/>
      <c r="AQ256" s="25">
        <f t="shared" si="146"/>
        <v>0</v>
      </c>
      <c r="AR256" s="25">
        <f t="shared" si="137"/>
        <v>0.99817002162701707</v>
      </c>
      <c r="AS256" s="25">
        <f t="shared" si="147"/>
        <v>1</v>
      </c>
      <c r="AT256" s="25">
        <f t="shared" si="138"/>
        <v>0</v>
      </c>
    </row>
    <row r="257" spans="1:46" x14ac:dyDescent="0.25">
      <c r="A257" s="56"/>
      <c r="B257" s="29"/>
      <c r="C257" s="29"/>
      <c r="D257" s="29"/>
      <c r="E257" s="29"/>
      <c r="F257" s="29"/>
      <c r="G257" s="29"/>
      <c r="H257" s="29"/>
      <c r="I257" s="59">
        <f t="shared" si="141"/>
        <v>242</v>
      </c>
      <c r="J257" s="20">
        <f t="shared" si="153"/>
        <v>14497.307405322381</v>
      </c>
      <c r="K257" s="20">
        <f t="shared" si="153"/>
        <v>7256.7077623308141</v>
      </c>
      <c r="L257" s="20">
        <f t="shared" si="142"/>
        <v>0</v>
      </c>
      <c r="M257" s="20">
        <f t="shared" si="134"/>
        <v>7256.7077623308141</v>
      </c>
      <c r="N257" s="20">
        <f t="shared" si="143"/>
        <v>0</v>
      </c>
      <c r="O257" s="21">
        <f t="shared" si="144"/>
        <v>5387420.0262002163</v>
      </c>
      <c r="P257" s="29"/>
      <c r="Q257" s="29"/>
      <c r="R257" s="2"/>
      <c r="S257" s="2"/>
      <c r="T257" s="2"/>
      <c r="U257" s="2"/>
      <c r="V257" s="2"/>
      <c r="W257" s="2"/>
      <c r="X257" s="2"/>
      <c r="Y257" s="2"/>
      <c r="Z257" s="19">
        <f t="shared" si="145"/>
        <v>242</v>
      </c>
      <c r="AA257" s="20">
        <f t="shared" si="135"/>
        <v>0</v>
      </c>
      <c r="AB257" s="20">
        <f t="shared" si="139"/>
        <v>0</v>
      </c>
      <c r="AC257" s="20">
        <f t="shared" si="136"/>
        <v>0</v>
      </c>
      <c r="AD257" s="21">
        <f t="shared" si="150"/>
        <v>0</v>
      </c>
      <c r="AE257" s="2"/>
      <c r="AF257" s="13"/>
      <c r="AG257" s="2"/>
      <c r="AJ257" s="25">
        <f t="shared" si="133"/>
        <v>0</v>
      </c>
      <c r="AK257" s="25">
        <f t="shared" si="151"/>
        <v>0</v>
      </c>
      <c r="AL257" s="25"/>
      <c r="AM257" s="26">
        <f t="shared" si="140"/>
        <v>0</v>
      </c>
      <c r="AN257" s="26">
        <f t="shared" si="152"/>
        <v>0</v>
      </c>
      <c r="AO257" s="25"/>
      <c r="AP257" s="25"/>
      <c r="AQ257" s="25">
        <f t="shared" si="146"/>
        <v>0</v>
      </c>
      <c r="AR257" s="25">
        <f t="shared" si="137"/>
        <v>0.99817002162701707</v>
      </c>
      <c r="AS257" s="25">
        <f t="shared" si="147"/>
        <v>1</v>
      </c>
      <c r="AT257" s="25">
        <f t="shared" si="138"/>
        <v>0</v>
      </c>
    </row>
    <row r="258" spans="1:46" x14ac:dyDescent="0.25">
      <c r="A258" s="56"/>
      <c r="B258" s="29"/>
      <c r="C258" s="29"/>
      <c r="D258" s="29"/>
      <c r="E258" s="29"/>
      <c r="F258" s="29"/>
      <c r="G258" s="29"/>
      <c r="H258" s="29"/>
      <c r="I258" s="59">
        <f t="shared" si="141"/>
        <v>243</v>
      </c>
      <c r="J258" s="20">
        <f t="shared" si="153"/>
        <v>14497.307405322381</v>
      </c>
      <c r="K258" s="20">
        <f t="shared" si="153"/>
        <v>7256.7077623308141</v>
      </c>
      <c r="L258" s="20">
        <f t="shared" si="142"/>
        <v>0</v>
      </c>
      <c r="M258" s="20">
        <f t="shared" si="134"/>
        <v>7256.7077623308141</v>
      </c>
      <c r="N258" s="20">
        <f t="shared" si="143"/>
        <v>0</v>
      </c>
      <c r="O258" s="21">
        <f t="shared" si="144"/>
        <v>5387420.0262002163</v>
      </c>
      <c r="P258" s="29"/>
      <c r="Q258" s="29"/>
      <c r="R258" s="2"/>
      <c r="S258" s="2"/>
      <c r="T258" s="2"/>
      <c r="U258" s="2"/>
      <c r="V258" s="2"/>
      <c r="W258" s="2"/>
      <c r="X258" s="2"/>
      <c r="Y258" s="2"/>
      <c r="Z258" s="19">
        <f t="shared" si="145"/>
        <v>243</v>
      </c>
      <c r="AA258" s="20">
        <f t="shared" si="135"/>
        <v>0</v>
      </c>
      <c r="AB258" s="20">
        <f t="shared" si="139"/>
        <v>0</v>
      </c>
      <c r="AC258" s="20">
        <f t="shared" si="136"/>
        <v>0</v>
      </c>
      <c r="AD258" s="21">
        <f t="shared" si="150"/>
        <v>0</v>
      </c>
      <c r="AE258" s="2"/>
      <c r="AF258" s="13"/>
      <c r="AG258" s="2"/>
      <c r="AJ258" s="25">
        <f t="shared" si="133"/>
        <v>0</v>
      </c>
      <c r="AK258" s="25">
        <f t="shared" si="151"/>
        <v>0</v>
      </c>
      <c r="AL258" s="25"/>
      <c r="AM258" s="26">
        <f t="shared" si="140"/>
        <v>0</v>
      </c>
      <c r="AN258" s="26">
        <f t="shared" si="152"/>
        <v>0</v>
      </c>
      <c r="AO258" s="25"/>
      <c r="AP258" s="25"/>
      <c r="AQ258" s="25">
        <f t="shared" si="146"/>
        <v>0</v>
      </c>
      <c r="AR258" s="25">
        <f t="shared" si="137"/>
        <v>0.99817002162701707</v>
      </c>
      <c r="AS258" s="25">
        <f t="shared" si="147"/>
        <v>1</v>
      </c>
      <c r="AT258" s="25">
        <f t="shared" si="138"/>
        <v>0</v>
      </c>
    </row>
    <row r="259" spans="1:46" x14ac:dyDescent="0.25">
      <c r="A259" s="56"/>
      <c r="B259" s="29"/>
      <c r="C259" s="29"/>
      <c r="D259" s="29"/>
      <c r="E259" s="29"/>
      <c r="F259" s="29"/>
      <c r="G259" s="29"/>
      <c r="H259" s="29"/>
      <c r="I259" s="59">
        <f t="shared" si="141"/>
        <v>244</v>
      </c>
      <c r="J259" s="20">
        <f t="shared" si="153"/>
        <v>14497.307405322381</v>
      </c>
      <c r="K259" s="20">
        <f t="shared" si="153"/>
        <v>7256.7077623308141</v>
      </c>
      <c r="L259" s="20">
        <f t="shared" si="142"/>
        <v>0</v>
      </c>
      <c r="M259" s="20">
        <f t="shared" si="134"/>
        <v>7256.7077623308141</v>
      </c>
      <c r="N259" s="20">
        <f t="shared" si="143"/>
        <v>0</v>
      </c>
      <c r="O259" s="21">
        <f t="shared" si="144"/>
        <v>5387420.0262002163</v>
      </c>
      <c r="P259" s="29"/>
      <c r="Q259" s="29"/>
      <c r="R259" s="2"/>
      <c r="S259" s="2"/>
      <c r="T259" s="2"/>
      <c r="U259" s="2"/>
      <c r="V259" s="2"/>
      <c r="W259" s="2"/>
      <c r="X259" s="2"/>
      <c r="Y259" s="2"/>
      <c r="Z259" s="19">
        <f t="shared" si="145"/>
        <v>244</v>
      </c>
      <c r="AA259" s="20">
        <f t="shared" si="135"/>
        <v>0</v>
      </c>
      <c r="AB259" s="20">
        <f t="shared" si="139"/>
        <v>0</v>
      </c>
      <c r="AC259" s="20">
        <f t="shared" si="136"/>
        <v>0</v>
      </c>
      <c r="AD259" s="21">
        <f t="shared" si="150"/>
        <v>0</v>
      </c>
      <c r="AE259" s="2"/>
      <c r="AF259" s="13"/>
      <c r="AG259" s="2"/>
      <c r="AJ259" s="25">
        <f t="shared" si="133"/>
        <v>0</v>
      </c>
      <c r="AK259" s="25">
        <f t="shared" si="151"/>
        <v>0</v>
      </c>
      <c r="AL259" s="25"/>
      <c r="AM259" s="26">
        <f t="shared" si="140"/>
        <v>0</v>
      </c>
      <c r="AN259" s="26">
        <f t="shared" si="152"/>
        <v>0</v>
      </c>
      <c r="AO259" s="25"/>
      <c r="AP259" s="25"/>
      <c r="AQ259" s="25">
        <f t="shared" si="146"/>
        <v>0</v>
      </c>
      <c r="AR259" s="25">
        <f t="shared" si="137"/>
        <v>0.99817002162701707</v>
      </c>
      <c r="AS259" s="25">
        <f t="shared" si="147"/>
        <v>1</v>
      </c>
      <c r="AT259" s="25">
        <f t="shared" si="138"/>
        <v>0</v>
      </c>
    </row>
    <row r="260" spans="1:46" x14ac:dyDescent="0.25">
      <c r="A260" s="56"/>
      <c r="B260" s="29"/>
      <c r="C260" s="29"/>
      <c r="D260" s="29"/>
      <c r="E260" s="29"/>
      <c r="F260" s="29"/>
      <c r="G260" s="29"/>
      <c r="H260" s="29"/>
      <c r="I260" s="59">
        <f t="shared" si="141"/>
        <v>245</v>
      </c>
      <c r="J260" s="20">
        <f t="shared" si="153"/>
        <v>14497.307405322381</v>
      </c>
      <c r="K260" s="20">
        <f t="shared" si="153"/>
        <v>7256.7077623308141</v>
      </c>
      <c r="L260" s="20">
        <f t="shared" si="142"/>
        <v>0</v>
      </c>
      <c r="M260" s="20">
        <f t="shared" si="134"/>
        <v>7256.7077623308141</v>
      </c>
      <c r="N260" s="20">
        <f t="shared" si="143"/>
        <v>0</v>
      </c>
      <c r="O260" s="21">
        <f t="shared" si="144"/>
        <v>5387420.0262002163</v>
      </c>
      <c r="P260" s="29"/>
      <c r="Q260" s="29"/>
      <c r="R260" s="2"/>
      <c r="S260" s="2"/>
      <c r="T260" s="2"/>
      <c r="U260" s="2"/>
      <c r="V260" s="2"/>
      <c r="W260" s="2"/>
      <c r="X260" s="2"/>
      <c r="Y260" s="2"/>
      <c r="Z260" s="19">
        <f t="shared" si="145"/>
        <v>245</v>
      </c>
      <c r="AA260" s="20">
        <f t="shared" si="135"/>
        <v>0</v>
      </c>
      <c r="AB260" s="20">
        <f t="shared" si="139"/>
        <v>0</v>
      </c>
      <c r="AC260" s="20">
        <f t="shared" si="136"/>
        <v>0</v>
      </c>
      <c r="AD260" s="21">
        <f t="shared" si="150"/>
        <v>0</v>
      </c>
      <c r="AE260" s="2"/>
      <c r="AF260" s="13"/>
      <c r="AG260" s="2"/>
      <c r="AJ260" s="25">
        <f t="shared" si="133"/>
        <v>0</v>
      </c>
      <c r="AK260" s="25">
        <f t="shared" si="151"/>
        <v>0</v>
      </c>
      <c r="AL260" s="25"/>
      <c r="AM260" s="26">
        <f t="shared" si="140"/>
        <v>0</v>
      </c>
      <c r="AN260" s="26">
        <f t="shared" si="152"/>
        <v>0</v>
      </c>
      <c r="AO260" s="25"/>
      <c r="AP260" s="25"/>
      <c r="AQ260" s="25">
        <f t="shared" si="146"/>
        <v>0</v>
      </c>
      <c r="AR260" s="25">
        <f t="shared" si="137"/>
        <v>0.99817002162701707</v>
      </c>
      <c r="AS260" s="25">
        <f t="shared" si="147"/>
        <v>1</v>
      </c>
      <c r="AT260" s="25">
        <f t="shared" si="138"/>
        <v>0</v>
      </c>
    </row>
    <row r="261" spans="1:46" x14ac:dyDescent="0.25">
      <c r="A261" s="56"/>
      <c r="B261" s="29"/>
      <c r="C261" s="29"/>
      <c r="D261" s="29"/>
      <c r="E261" s="29"/>
      <c r="F261" s="29"/>
      <c r="G261" s="29"/>
      <c r="H261" s="29"/>
      <c r="I261" s="59">
        <f t="shared" si="141"/>
        <v>246</v>
      </c>
      <c r="J261" s="20">
        <f t="shared" si="153"/>
        <v>14497.307405322381</v>
      </c>
      <c r="K261" s="20">
        <f t="shared" si="153"/>
        <v>7256.7077623308141</v>
      </c>
      <c r="L261" s="20">
        <f t="shared" si="142"/>
        <v>0</v>
      </c>
      <c r="M261" s="20">
        <f t="shared" si="134"/>
        <v>7256.7077623308141</v>
      </c>
      <c r="N261" s="20">
        <f t="shared" si="143"/>
        <v>0</v>
      </c>
      <c r="O261" s="21">
        <f t="shared" si="144"/>
        <v>5387420.0262002163</v>
      </c>
      <c r="P261" s="29"/>
      <c r="Q261" s="29"/>
      <c r="R261" s="2"/>
      <c r="S261" s="2"/>
      <c r="T261" s="2"/>
      <c r="U261" s="2"/>
      <c r="V261" s="2"/>
      <c r="W261" s="2"/>
      <c r="X261" s="2"/>
      <c r="Y261" s="2"/>
      <c r="Z261" s="19">
        <f t="shared" si="145"/>
        <v>246</v>
      </c>
      <c r="AA261" s="20">
        <f t="shared" si="135"/>
        <v>0</v>
      </c>
      <c r="AB261" s="20">
        <f t="shared" si="139"/>
        <v>0</v>
      </c>
      <c r="AC261" s="20">
        <f t="shared" si="136"/>
        <v>0</v>
      </c>
      <c r="AD261" s="21">
        <f t="shared" si="150"/>
        <v>0</v>
      </c>
      <c r="AE261" s="2"/>
      <c r="AF261" s="13"/>
      <c r="AG261" s="2"/>
      <c r="AJ261" s="25">
        <f t="shared" si="133"/>
        <v>0</v>
      </c>
      <c r="AK261" s="25">
        <f t="shared" si="151"/>
        <v>0</v>
      </c>
      <c r="AL261" s="25"/>
      <c r="AM261" s="26">
        <f t="shared" si="140"/>
        <v>0</v>
      </c>
      <c r="AN261" s="26">
        <f t="shared" si="152"/>
        <v>0</v>
      </c>
      <c r="AO261" s="25"/>
      <c r="AP261" s="25"/>
      <c r="AQ261" s="25">
        <f t="shared" si="146"/>
        <v>0</v>
      </c>
      <c r="AR261" s="25">
        <f t="shared" si="137"/>
        <v>0.99817002162701707</v>
      </c>
      <c r="AS261" s="25">
        <f t="shared" si="147"/>
        <v>1</v>
      </c>
      <c r="AT261" s="25">
        <f t="shared" si="138"/>
        <v>0</v>
      </c>
    </row>
    <row r="262" spans="1:46" x14ac:dyDescent="0.25">
      <c r="A262" s="56"/>
      <c r="B262" s="29"/>
      <c r="C262" s="29"/>
      <c r="D262" s="29"/>
      <c r="E262" s="29"/>
      <c r="F262" s="29"/>
      <c r="G262" s="29"/>
      <c r="H262" s="29"/>
      <c r="I262" s="59">
        <f t="shared" si="141"/>
        <v>247</v>
      </c>
      <c r="J262" s="20">
        <f>J261*(1+$K$4)</f>
        <v>14642.280479375604</v>
      </c>
      <c r="K262" s="20">
        <f t="shared" ref="K262" si="156">J262-($O$4+$O$7+$O$9)*POWER((1+$K$4),(I261-6)/12)</f>
        <v>7329.2748399541206</v>
      </c>
      <c r="L262" s="20">
        <f t="shared" si="142"/>
        <v>0</v>
      </c>
      <c r="M262" s="20">
        <f t="shared" si="134"/>
        <v>7329.2748399541206</v>
      </c>
      <c r="N262" s="20">
        <f t="shared" si="143"/>
        <v>0</v>
      </c>
      <c r="O262" s="21">
        <f t="shared" si="144"/>
        <v>5387420.0262002163</v>
      </c>
      <c r="P262" s="29"/>
      <c r="Q262" s="29"/>
      <c r="R262" s="2"/>
      <c r="S262" s="2"/>
      <c r="T262" s="2"/>
      <c r="U262" s="2"/>
      <c r="V262" s="2"/>
      <c r="W262" s="2"/>
      <c r="X262" s="2"/>
      <c r="Y262" s="2"/>
      <c r="Z262" s="19">
        <f t="shared" si="145"/>
        <v>247</v>
      </c>
      <c r="AA262" s="20">
        <f t="shared" si="135"/>
        <v>0</v>
      </c>
      <c r="AB262" s="20">
        <f t="shared" si="139"/>
        <v>0</v>
      </c>
      <c r="AC262" s="20">
        <f t="shared" si="136"/>
        <v>0</v>
      </c>
      <c r="AD262" s="21">
        <f t="shared" si="150"/>
        <v>0</v>
      </c>
      <c r="AE262" s="2"/>
      <c r="AF262" s="13"/>
      <c r="AG262" s="2"/>
      <c r="AJ262" s="25">
        <f t="shared" si="133"/>
        <v>0</v>
      </c>
      <c r="AK262" s="25">
        <f t="shared" si="151"/>
        <v>0</v>
      </c>
      <c r="AL262" s="25"/>
      <c r="AM262" s="26">
        <f t="shared" si="140"/>
        <v>0</v>
      </c>
      <c r="AN262" s="26">
        <f t="shared" si="152"/>
        <v>0</v>
      </c>
      <c r="AO262" s="25"/>
      <c r="AP262" s="25"/>
      <c r="AQ262" s="25">
        <f t="shared" si="146"/>
        <v>0</v>
      </c>
      <c r="AR262" s="25">
        <f t="shared" si="137"/>
        <v>0.99817002162701707</v>
      </c>
      <c r="AS262" s="25">
        <f t="shared" si="147"/>
        <v>1</v>
      </c>
      <c r="AT262" s="25">
        <f t="shared" si="138"/>
        <v>0</v>
      </c>
    </row>
    <row r="263" spans="1:46" x14ac:dyDescent="0.25">
      <c r="A263" s="56"/>
      <c r="B263" s="29"/>
      <c r="C263" s="29"/>
      <c r="D263" s="29"/>
      <c r="E263" s="29"/>
      <c r="F263" s="29"/>
      <c r="G263" s="29"/>
      <c r="H263" s="29"/>
      <c r="I263" s="59">
        <f t="shared" si="141"/>
        <v>248</v>
      </c>
      <c r="J263" s="20">
        <f t="shared" si="153"/>
        <v>14642.280479375604</v>
      </c>
      <c r="K263" s="20">
        <f t="shared" si="153"/>
        <v>7329.2748399541206</v>
      </c>
      <c r="L263" s="20">
        <f t="shared" si="142"/>
        <v>0</v>
      </c>
      <c r="M263" s="20">
        <f t="shared" si="134"/>
        <v>7329.2748399541206</v>
      </c>
      <c r="N263" s="20">
        <f t="shared" si="143"/>
        <v>0</v>
      </c>
      <c r="O263" s="21">
        <f t="shared" si="144"/>
        <v>5387420.0262002163</v>
      </c>
      <c r="P263" s="29"/>
      <c r="Q263" s="29"/>
      <c r="R263" s="2"/>
      <c r="S263" s="2"/>
      <c r="T263" s="2"/>
      <c r="U263" s="2"/>
      <c r="V263" s="2"/>
      <c r="W263" s="2"/>
      <c r="X263" s="2"/>
      <c r="Y263" s="2"/>
      <c r="Z263" s="19">
        <f t="shared" si="145"/>
        <v>248</v>
      </c>
      <c r="AA263" s="20">
        <f t="shared" si="135"/>
        <v>0</v>
      </c>
      <c r="AB263" s="20">
        <f t="shared" si="139"/>
        <v>0</v>
      </c>
      <c r="AC263" s="20">
        <f t="shared" si="136"/>
        <v>0</v>
      </c>
      <c r="AD263" s="21">
        <f t="shared" si="150"/>
        <v>0</v>
      </c>
      <c r="AE263" s="2"/>
      <c r="AF263" s="13"/>
      <c r="AG263" s="2"/>
      <c r="AJ263" s="25">
        <f t="shared" si="133"/>
        <v>0</v>
      </c>
      <c r="AK263" s="25">
        <f t="shared" si="151"/>
        <v>0</v>
      </c>
      <c r="AL263" s="25"/>
      <c r="AM263" s="26">
        <f t="shared" si="140"/>
        <v>0</v>
      </c>
      <c r="AN263" s="26">
        <f t="shared" si="152"/>
        <v>0</v>
      </c>
      <c r="AO263" s="25"/>
      <c r="AP263" s="25"/>
      <c r="AQ263" s="25">
        <f t="shared" si="146"/>
        <v>0</v>
      </c>
      <c r="AR263" s="25">
        <f t="shared" si="137"/>
        <v>0.99817002162701707</v>
      </c>
      <c r="AS263" s="25">
        <f t="shared" si="147"/>
        <v>1</v>
      </c>
      <c r="AT263" s="25">
        <f t="shared" si="138"/>
        <v>0</v>
      </c>
    </row>
    <row r="264" spans="1:46" x14ac:dyDescent="0.25">
      <c r="A264" s="56"/>
      <c r="B264" s="29"/>
      <c r="C264" s="29"/>
      <c r="D264" s="29"/>
      <c r="E264" s="29"/>
      <c r="F264" s="29"/>
      <c r="G264" s="29"/>
      <c r="H264" s="29"/>
      <c r="I264" s="59">
        <f t="shared" si="141"/>
        <v>249</v>
      </c>
      <c r="J264" s="20">
        <f t="shared" si="153"/>
        <v>14642.280479375604</v>
      </c>
      <c r="K264" s="20">
        <f t="shared" si="153"/>
        <v>7329.2748399541206</v>
      </c>
      <c r="L264" s="20">
        <f t="shared" si="142"/>
        <v>0</v>
      </c>
      <c r="M264" s="20">
        <f t="shared" si="134"/>
        <v>7329.2748399541206</v>
      </c>
      <c r="N264" s="20">
        <f t="shared" si="143"/>
        <v>0</v>
      </c>
      <c r="O264" s="21">
        <f t="shared" si="144"/>
        <v>5387420.0262002163</v>
      </c>
      <c r="P264" s="29"/>
      <c r="Q264" s="29"/>
      <c r="R264" s="2"/>
      <c r="S264" s="2"/>
      <c r="T264" s="2"/>
      <c r="U264" s="2"/>
      <c r="V264" s="2"/>
      <c r="W264" s="2"/>
      <c r="X264" s="2"/>
      <c r="Y264" s="2"/>
      <c r="Z264" s="19">
        <f t="shared" si="145"/>
        <v>249</v>
      </c>
      <c r="AA264" s="20">
        <f t="shared" si="135"/>
        <v>0</v>
      </c>
      <c r="AB264" s="20">
        <f t="shared" si="139"/>
        <v>0</v>
      </c>
      <c r="AC264" s="20">
        <f t="shared" si="136"/>
        <v>0</v>
      </c>
      <c r="AD264" s="21">
        <f t="shared" si="150"/>
        <v>0</v>
      </c>
      <c r="AE264" s="2"/>
      <c r="AF264" s="13"/>
      <c r="AG264" s="2"/>
      <c r="AJ264" s="25">
        <f t="shared" si="133"/>
        <v>0</v>
      </c>
      <c r="AK264" s="25">
        <f t="shared" si="151"/>
        <v>0</v>
      </c>
      <c r="AL264" s="25"/>
      <c r="AM264" s="26">
        <f t="shared" si="140"/>
        <v>0</v>
      </c>
      <c r="AN264" s="26">
        <f t="shared" si="152"/>
        <v>0</v>
      </c>
      <c r="AO264" s="25"/>
      <c r="AP264" s="25"/>
      <c r="AQ264" s="25">
        <f t="shared" si="146"/>
        <v>0</v>
      </c>
      <c r="AR264" s="25">
        <f t="shared" si="137"/>
        <v>0.99817002162701707</v>
      </c>
      <c r="AS264" s="25">
        <f t="shared" si="147"/>
        <v>1</v>
      </c>
      <c r="AT264" s="25">
        <f t="shared" si="138"/>
        <v>0</v>
      </c>
    </row>
    <row r="265" spans="1:46" x14ac:dyDescent="0.25">
      <c r="A265" s="56"/>
      <c r="B265" s="29"/>
      <c r="C265" s="29"/>
      <c r="D265" s="29"/>
      <c r="E265" s="29"/>
      <c r="F265" s="29"/>
      <c r="G265" s="29"/>
      <c r="H265" s="29"/>
      <c r="I265" s="59">
        <f t="shared" si="141"/>
        <v>250</v>
      </c>
      <c r="J265" s="20">
        <f t="shared" si="153"/>
        <v>14642.280479375604</v>
      </c>
      <c r="K265" s="20">
        <f t="shared" si="153"/>
        <v>7329.2748399541206</v>
      </c>
      <c r="L265" s="20">
        <f t="shared" si="142"/>
        <v>0</v>
      </c>
      <c r="M265" s="20">
        <f t="shared" si="134"/>
        <v>7329.2748399541206</v>
      </c>
      <c r="N265" s="20">
        <f t="shared" si="143"/>
        <v>0</v>
      </c>
      <c r="O265" s="21">
        <f t="shared" si="144"/>
        <v>5387420.0262002163</v>
      </c>
      <c r="P265" s="29"/>
      <c r="Q265" s="29"/>
      <c r="R265" s="2"/>
      <c r="S265" s="2"/>
      <c r="T265" s="2"/>
      <c r="U265" s="2"/>
      <c r="V265" s="2"/>
      <c r="W265" s="2"/>
      <c r="X265" s="2"/>
      <c r="Y265" s="2"/>
      <c r="Z265" s="19">
        <f t="shared" si="145"/>
        <v>250</v>
      </c>
      <c r="AA265" s="20">
        <f t="shared" si="135"/>
        <v>0</v>
      </c>
      <c r="AB265" s="20">
        <f t="shared" si="139"/>
        <v>0</v>
      </c>
      <c r="AC265" s="20">
        <f t="shared" si="136"/>
        <v>0</v>
      </c>
      <c r="AD265" s="21">
        <f t="shared" si="150"/>
        <v>0</v>
      </c>
      <c r="AE265" s="2"/>
      <c r="AF265" s="13"/>
      <c r="AG265" s="2"/>
      <c r="AJ265" s="25">
        <f t="shared" si="133"/>
        <v>0</v>
      </c>
      <c r="AK265" s="25">
        <f t="shared" si="151"/>
        <v>0</v>
      </c>
      <c r="AL265" s="25"/>
      <c r="AM265" s="26">
        <f t="shared" si="140"/>
        <v>0</v>
      </c>
      <c r="AN265" s="26">
        <f t="shared" si="152"/>
        <v>0</v>
      </c>
      <c r="AO265" s="25"/>
      <c r="AP265" s="25"/>
      <c r="AQ265" s="25">
        <f t="shared" si="146"/>
        <v>0</v>
      </c>
      <c r="AR265" s="25">
        <f t="shared" si="137"/>
        <v>0.99817002162701707</v>
      </c>
      <c r="AS265" s="25">
        <f t="shared" si="147"/>
        <v>1</v>
      </c>
      <c r="AT265" s="25">
        <f t="shared" si="138"/>
        <v>0</v>
      </c>
    </row>
    <row r="266" spans="1:46" x14ac:dyDescent="0.25">
      <c r="A266" s="56"/>
      <c r="B266" s="29"/>
      <c r="C266" s="29"/>
      <c r="D266" s="29"/>
      <c r="E266" s="29"/>
      <c r="F266" s="29"/>
      <c r="G266" s="29"/>
      <c r="H266" s="29"/>
      <c r="I266" s="59">
        <f t="shared" si="141"/>
        <v>251</v>
      </c>
      <c r="J266" s="20">
        <f t="shared" si="153"/>
        <v>14642.280479375604</v>
      </c>
      <c r="K266" s="20">
        <f t="shared" si="153"/>
        <v>7329.2748399541206</v>
      </c>
      <c r="L266" s="20">
        <f t="shared" si="142"/>
        <v>0</v>
      </c>
      <c r="M266" s="20">
        <f t="shared" si="134"/>
        <v>7329.2748399541206</v>
      </c>
      <c r="N266" s="20">
        <f t="shared" si="143"/>
        <v>0</v>
      </c>
      <c r="O266" s="21">
        <f t="shared" si="144"/>
        <v>5387420.0262002163</v>
      </c>
      <c r="P266" s="29"/>
      <c r="Q266" s="29"/>
      <c r="R266" s="2"/>
      <c r="S266" s="2"/>
      <c r="T266" s="2"/>
      <c r="U266" s="2"/>
      <c r="V266" s="2"/>
      <c r="W266" s="2"/>
      <c r="X266" s="2"/>
      <c r="Y266" s="2"/>
      <c r="Z266" s="19">
        <f t="shared" si="145"/>
        <v>251</v>
      </c>
      <c r="AA266" s="20">
        <f t="shared" si="135"/>
        <v>0</v>
      </c>
      <c r="AB266" s="20">
        <f t="shared" si="139"/>
        <v>0</v>
      </c>
      <c r="AC266" s="20">
        <f t="shared" si="136"/>
        <v>0</v>
      </c>
      <c r="AD266" s="21">
        <f t="shared" si="150"/>
        <v>0</v>
      </c>
      <c r="AE266" s="2"/>
      <c r="AF266" s="13"/>
      <c r="AG266" s="2"/>
      <c r="AJ266" s="25">
        <f t="shared" si="133"/>
        <v>0</v>
      </c>
      <c r="AK266" s="25">
        <f t="shared" si="151"/>
        <v>0</v>
      </c>
      <c r="AL266" s="25"/>
      <c r="AM266" s="26">
        <f t="shared" si="140"/>
        <v>0</v>
      </c>
      <c r="AN266" s="26">
        <f t="shared" si="152"/>
        <v>0</v>
      </c>
      <c r="AO266" s="25"/>
      <c r="AP266" s="25"/>
      <c r="AQ266" s="25">
        <f t="shared" si="146"/>
        <v>0</v>
      </c>
      <c r="AR266" s="25">
        <f t="shared" si="137"/>
        <v>0.99817002162701707</v>
      </c>
      <c r="AS266" s="25">
        <f t="shared" si="147"/>
        <v>1</v>
      </c>
      <c r="AT266" s="25">
        <f t="shared" si="138"/>
        <v>0</v>
      </c>
    </row>
    <row r="267" spans="1:46" x14ac:dyDescent="0.25">
      <c r="A267" s="56"/>
      <c r="B267" s="29"/>
      <c r="C267" s="29"/>
      <c r="D267" s="29"/>
      <c r="E267" s="29"/>
      <c r="F267" s="29"/>
      <c r="G267" s="29"/>
      <c r="H267" s="29"/>
      <c r="I267" s="60">
        <f t="shared" si="141"/>
        <v>252</v>
      </c>
      <c r="J267" s="23">
        <f t="shared" si="153"/>
        <v>14642.280479375604</v>
      </c>
      <c r="K267" s="23">
        <f t="shared" si="153"/>
        <v>7329.2748399541206</v>
      </c>
      <c r="L267" s="23">
        <f t="shared" si="142"/>
        <v>0</v>
      </c>
      <c r="M267" s="23">
        <f t="shared" si="134"/>
        <v>7329.2748399541206</v>
      </c>
      <c r="N267" s="23">
        <f t="shared" si="143"/>
        <v>0</v>
      </c>
      <c r="O267" s="24">
        <f t="shared" si="144"/>
        <v>5387420.0262002163</v>
      </c>
      <c r="P267" s="29"/>
      <c r="Q267" s="29"/>
      <c r="R267" s="2"/>
      <c r="S267" s="2"/>
      <c r="T267" s="2"/>
      <c r="U267" s="2"/>
      <c r="V267" s="2"/>
      <c r="W267" s="2"/>
      <c r="X267" s="2"/>
      <c r="Y267" s="2"/>
      <c r="Z267" s="22">
        <f t="shared" si="145"/>
        <v>252</v>
      </c>
      <c r="AA267" s="23">
        <f t="shared" si="135"/>
        <v>0</v>
      </c>
      <c r="AB267" s="23">
        <f t="shared" si="139"/>
        <v>0</v>
      </c>
      <c r="AC267" s="23">
        <f t="shared" si="136"/>
        <v>0</v>
      </c>
      <c r="AD267" s="24">
        <f t="shared" si="150"/>
        <v>0</v>
      </c>
      <c r="AE267" s="2"/>
      <c r="AF267" s="14"/>
      <c r="AG267" s="2"/>
      <c r="AJ267" s="25">
        <f t="shared" si="133"/>
        <v>0</v>
      </c>
      <c r="AK267" s="25">
        <f t="shared" si="151"/>
        <v>0</v>
      </c>
      <c r="AL267" s="25"/>
      <c r="AM267" s="26">
        <f t="shared" si="140"/>
        <v>0</v>
      </c>
      <c r="AN267" s="26">
        <f t="shared" si="152"/>
        <v>0</v>
      </c>
      <c r="AO267" s="25"/>
      <c r="AP267" s="25"/>
      <c r="AQ267" s="25">
        <f t="shared" si="146"/>
        <v>0</v>
      </c>
      <c r="AR267" s="25">
        <f t="shared" si="137"/>
        <v>0.99817002162701707</v>
      </c>
      <c r="AS267" s="25">
        <f t="shared" si="147"/>
        <v>1</v>
      </c>
      <c r="AT267" s="25">
        <f t="shared" si="138"/>
        <v>0</v>
      </c>
    </row>
    <row r="268" spans="1:46" x14ac:dyDescent="0.25">
      <c r="A268" s="56"/>
      <c r="B268" s="29"/>
      <c r="C268" s="29"/>
      <c r="D268" s="29"/>
      <c r="E268" s="29"/>
      <c r="F268" s="29"/>
      <c r="G268" s="29"/>
      <c r="H268" s="29"/>
      <c r="I268" s="62">
        <f t="shared" si="141"/>
        <v>253</v>
      </c>
      <c r="J268" s="17">
        <f t="shared" si="153"/>
        <v>14642.280479375604</v>
      </c>
      <c r="K268" s="17">
        <f t="shared" si="153"/>
        <v>7329.2748399541206</v>
      </c>
      <c r="L268" s="17">
        <f t="shared" si="142"/>
        <v>0</v>
      </c>
      <c r="M268" s="17">
        <f t="shared" si="134"/>
        <v>7329.2748399541206</v>
      </c>
      <c r="N268" s="17">
        <f t="shared" si="143"/>
        <v>0</v>
      </c>
      <c r="O268" s="18">
        <f>O267*(1+$K$7)</f>
        <v>5468231.3265932193</v>
      </c>
      <c r="P268" s="29"/>
      <c r="Q268" s="29"/>
      <c r="R268" s="2"/>
      <c r="S268" s="2"/>
      <c r="T268" s="2"/>
      <c r="U268" s="2"/>
      <c r="V268" s="2"/>
      <c r="W268" s="2"/>
      <c r="X268" s="2"/>
      <c r="Y268" s="2"/>
      <c r="Z268" s="16">
        <f t="shared" si="145"/>
        <v>253</v>
      </c>
      <c r="AA268" s="17">
        <f t="shared" si="135"/>
        <v>0</v>
      </c>
      <c r="AB268" s="17">
        <f t="shared" si="139"/>
        <v>0</v>
      </c>
      <c r="AC268" s="17">
        <f t="shared" si="136"/>
        <v>0</v>
      </c>
      <c r="AD268" s="18">
        <f t="shared" si="150"/>
        <v>0</v>
      </c>
      <c r="AE268" s="2"/>
      <c r="AF268" s="12"/>
      <c r="AG268" s="2"/>
      <c r="AJ268" s="25">
        <f t="shared" si="133"/>
        <v>0</v>
      </c>
      <c r="AK268" s="25">
        <f t="shared" si="151"/>
        <v>0</v>
      </c>
      <c r="AL268" s="25"/>
      <c r="AM268" s="26">
        <f t="shared" si="140"/>
        <v>0</v>
      </c>
      <c r="AN268" s="26">
        <f t="shared" si="152"/>
        <v>0</v>
      </c>
      <c r="AO268" s="25"/>
      <c r="AP268" s="25"/>
      <c r="AQ268" s="25">
        <f t="shared" si="146"/>
        <v>0</v>
      </c>
      <c r="AR268" s="25">
        <f t="shared" si="137"/>
        <v>0.99817002162701707</v>
      </c>
      <c r="AS268" s="25">
        <f t="shared" si="147"/>
        <v>1</v>
      </c>
      <c r="AT268" s="25">
        <f t="shared" si="138"/>
        <v>0</v>
      </c>
    </row>
    <row r="269" spans="1:46" x14ac:dyDescent="0.25">
      <c r="A269" s="56"/>
      <c r="B269" s="29"/>
      <c r="C269" s="29"/>
      <c r="D269" s="29"/>
      <c r="E269" s="29"/>
      <c r="F269" s="29"/>
      <c r="G269" s="29"/>
      <c r="H269" s="29"/>
      <c r="I269" s="59">
        <f t="shared" si="141"/>
        <v>254</v>
      </c>
      <c r="J269" s="20">
        <f t="shared" si="153"/>
        <v>14642.280479375604</v>
      </c>
      <c r="K269" s="20">
        <f t="shared" si="153"/>
        <v>7329.2748399541206</v>
      </c>
      <c r="L269" s="20">
        <f t="shared" si="142"/>
        <v>0</v>
      </c>
      <c r="M269" s="20">
        <f t="shared" si="134"/>
        <v>7329.2748399541206</v>
      </c>
      <c r="N269" s="20">
        <f t="shared" si="143"/>
        <v>0</v>
      </c>
      <c r="O269" s="21">
        <f t="shared" si="144"/>
        <v>5468231.3265932193</v>
      </c>
      <c r="P269" s="29"/>
      <c r="Q269" s="29"/>
      <c r="R269" s="2"/>
      <c r="S269" s="2"/>
      <c r="T269" s="2"/>
      <c r="U269" s="2"/>
      <c r="V269" s="2"/>
      <c r="W269" s="2"/>
      <c r="X269" s="2"/>
      <c r="Y269" s="2"/>
      <c r="Z269" s="19">
        <f t="shared" si="145"/>
        <v>254</v>
      </c>
      <c r="AA269" s="20">
        <f t="shared" si="135"/>
        <v>0</v>
      </c>
      <c r="AB269" s="20">
        <f t="shared" si="139"/>
        <v>0</v>
      </c>
      <c r="AC269" s="20">
        <f t="shared" si="136"/>
        <v>0</v>
      </c>
      <c r="AD269" s="21">
        <f t="shared" si="150"/>
        <v>0</v>
      </c>
      <c r="AE269" s="2"/>
      <c r="AF269" s="13"/>
      <c r="AG269" s="2"/>
      <c r="AJ269" s="25">
        <f t="shared" si="133"/>
        <v>0</v>
      </c>
      <c r="AK269" s="25">
        <f t="shared" si="151"/>
        <v>0</v>
      </c>
      <c r="AL269" s="25"/>
      <c r="AM269" s="26">
        <f t="shared" si="140"/>
        <v>0</v>
      </c>
      <c r="AN269" s="26">
        <f t="shared" si="152"/>
        <v>0</v>
      </c>
      <c r="AO269" s="25"/>
      <c r="AP269" s="25"/>
      <c r="AQ269" s="25">
        <f t="shared" si="146"/>
        <v>0</v>
      </c>
      <c r="AR269" s="25">
        <f t="shared" si="137"/>
        <v>0.99817002162701707</v>
      </c>
      <c r="AS269" s="25">
        <f t="shared" si="147"/>
        <v>1</v>
      </c>
      <c r="AT269" s="25">
        <f t="shared" si="138"/>
        <v>0</v>
      </c>
    </row>
    <row r="270" spans="1:46" x14ac:dyDescent="0.25">
      <c r="A270" s="56"/>
      <c r="B270" s="29"/>
      <c r="C270" s="29"/>
      <c r="D270" s="29"/>
      <c r="E270" s="29"/>
      <c r="F270" s="29"/>
      <c r="G270" s="29"/>
      <c r="H270" s="29"/>
      <c r="I270" s="59">
        <f t="shared" si="141"/>
        <v>255</v>
      </c>
      <c r="J270" s="20">
        <f t="shared" si="153"/>
        <v>14642.280479375604</v>
      </c>
      <c r="K270" s="20">
        <f t="shared" si="153"/>
        <v>7329.2748399541206</v>
      </c>
      <c r="L270" s="20">
        <f t="shared" si="142"/>
        <v>0</v>
      </c>
      <c r="M270" s="20">
        <f t="shared" si="134"/>
        <v>7329.2748399541206</v>
      </c>
      <c r="N270" s="20">
        <f t="shared" si="143"/>
        <v>0</v>
      </c>
      <c r="O270" s="21">
        <f t="shared" si="144"/>
        <v>5468231.3265932193</v>
      </c>
      <c r="P270" s="29"/>
      <c r="Q270" s="29"/>
      <c r="R270" s="2"/>
      <c r="S270" s="2"/>
      <c r="T270" s="2"/>
      <c r="U270" s="2"/>
      <c r="V270" s="2"/>
      <c r="W270" s="2"/>
      <c r="X270" s="2"/>
      <c r="Y270" s="2"/>
      <c r="Z270" s="19">
        <f t="shared" si="145"/>
        <v>255</v>
      </c>
      <c r="AA270" s="20">
        <f t="shared" si="135"/>
        <v>0</v>
      </c>
      <c r="AB270" s="20">
        <f t="shared" si="139"/>
        <v>0</v>
      </c>
      <c r="AC270" s="20">
        <f t="shared" si="136"/>
        <v>0</v>
      </c>
      <c r="AD270" s="21">
        <f t="shared" si="150"/>
        <v>0</v>
      </c>
      <c r="AE270" s="2"/>
      <c r="AF270" s="13"/>
      <c r="AG270" s="2"/>
      <c r="AJ270" s="25">
        <f t="shared" si="133"/>
        <v>0</v>
      </c>
      <c r="AK270" s="25">
        <f t="shared" si="151"/>
        <v>0</v>
      </c>
      <c r="AL270" s="25"/>
      <c r="AM270" s="26">
        <f t="shared" si="140"/>
        <v>0</v>
      </c>
      <c r="AN270" s="26">
        <f t="shared" si="152"/>
        <v>0</v>
      </c>
      <c r="AO270" s="25"/>
      <c r="AP270" s="25"/>
      <c r="AQ270" s="25">
        <f t="shared" si="146"/>
        <v>0</v>
      </c>
      <c r="AR270" s="25">
        <f t="shared" si="137"/>
        <v>0.99817002162701707</v>
      </c>
      <c r="AS270" s="25">
        <f t="shared" si="147"/>
        <v>1</v>
      </c>
      <c r="AT270" s="25">
        <f t="shared" si="138"/>
        <v>0</v>
      </c>
    </row>
    <row r="271" spans="1:46" x14ac:dyDescent="0.25">
      <c r="A271" s="56"/>
      <c r="B271" s="29"/>
      <c r="C271" s="29"/>
      <c r="D271" s="29"/>
      <c r="E271" s="29"/>
      <c r="F271" s="29"/>
      <c r="G271" s="29"/>
      <c r="H271" s="29"/>
      <c r="I271" s="59">
        <f t="shared" si="141"/>
        <v>256</v>
      </c>
      <c r="J271" s="20">
        <f t="shared" si="153"/>
        <v>14642.280479375604</v>
      </c>
      <c r="K271" s="20">
        <f t="shared" si="153"/>
        <v>7329.2748399541206</v>
      </c>
      <c r="L271" s="20">
        <f t="shared" si="142"/>
        <v>0</v>
      </c>
      <c r="M271" s="20">
        <f t="shared" si="134"/>
        <v>7329.2748399541206</v>
      </c>
      <c r="N271" s="20">
        <f t="shared" si="143"/>
        <v>0</v>
      </c>
      <c r="O271" s="21">
        <f t="shared" si="144"/>
        <v>5468231.3265932193</v>
      </c>
      <c r="P271" s="29"/>
      <c r="Q271" s="29"/>
      <c r="R271" s="2"/>
      <c r="S271" s="2"/>
      <c r="T271" s="2"/>
      <c r="U271" s="2"/>
      <c r="V271" s="2"/>
      <c r="W271" s="2"/>
      <c r="X271" s="2"/>
      <c r="Y271" s="2"/>
      <c r="Z271" s="19">
        <f t="shared" si="145"/>
        <v>256</v>
      </c>
      <c r="AA271" s="20">
        <f t="shared" si="135"/>
        <v>0</v>
      </c>
      <c r="AB271" s="20">
        <f t="shared" si="139"/>
        <v>0</v>
      </c>
      <c r="AC271" s="20">
        <f t="shared" si="136"/>
        <v>0</v>
      </c>
      <c r="AD271" s="21">
        <f t="shared" si="150"/>
        <v>0</v>
      </c>
      <c r="AE271" s="2"/>
      <c r="AF271" s="13"/>
      <c r="AG271" s="2"/>
      <c r="AJ271" s="25">
        <f t="shared" ref="AJ271:AJ334" si="157">IF(AF271="",0,MIN(AF271,AA270))</f>
        <v>0</v>
      </c>
      <c r="AK271" s="25">
        <f t="shared" si="151"/>
        <v>0</v>
      </c>
      <c r="AL271" s="25"/>
      <c r="AM271" s="26">
        <f t="shared" si="140"/>
        <v>0</v>
      </c>
      <c r="AN271" s="26">
        <f t="shared" si="152"/>
        <v>0</v>
      </c>
      <c r="AO271" s="25"/>
      <c r="AP271" s="25"/>
      <c r="AQ271" s="25">
        <f t="shared" si="146"/>
        <v>0</v>
      </c>
      <c r="AR271" s="25">
        <f t="shared" si="137"/>
        <v>0.99817002162701707</v>
      </c>
      <c r="AS271" s="25">
        <f t="shared" si="147"/>
        <v>1</v>
      </c>
      <c r="AT271" s="25">
        <f t="shared" si="138"/>
        <v>0</v>
      </c>
    </row>
    <row r="272" spans="1:46" x14ac:dyDescent="0.25">
      <c r="A272" s="56"/>
      <c r="B272" s="29"/>
      <c r="C272" s="29"/>
      <c r="D272" s="29"/>
      <c r="E272" s="29"/>
      <c r="F272" s="29"/>
      <c r="G272" s="29"/>
      <c r="H272" s="29"/>
      <c r="I272" s="59">
        <f t="shared" si="141"/>
        <v>257</v>
      </c>
      <c r="J272" s="20">
        <f t="shared" si="153"/>
        <v>14642.280479375604</v>
      </c>
      <c r="K272" s="20">
        <f t="shared" si="153"/>
        <v>7329.2748399541206</v>
      </c>
      <c r="L272" s="20">
        <f t="shared" si="142"/>
        <v>0</v>
      </c>
      <c r="M272" s="20">
        <f t="shared" ref="M272:M335" si="158">K272-L272</f>
        <v>7329.2748399541206</v>
      </c>
      <c r="N272" s="20">
        <f t="shared" si="143"/>
        <v>0</v>
      </c>
      <c r="O272" s="21">
        <f t="shared" si="144"/>
        <v>5468231.3265932193</v>
      </c>
      <c r="P272" s="29"/>
      <c r="Q272" s="29"/>
      <c r="R272" s="2"/>
      <c r="S272" s="2"/>
      <c r="T272" s="2"/>
      <c r="U272" s="2"/>
      <c r="V272" s="2"/>
      <c r="W272" s="2"/>
      <c r="X272" s="2"/>
      <c r="Y272" s="2"/>
      <c r="Z272" s="19">
        <f t="shared" si="145"/>
        <v>257</v>
      </c>
      <c r="AA272" s="20">
        <f t="shared" ref="AA272:AA335" si="159">MAX(AA271*(1+$V$7)-AB272-AJ272,0)</f>
        <v>0</v>
      </c>
      <c r="AB272" s="20">
        <f t="shared" si="139"/>
        <v>0</v>
      </c>
      <c r="AC272" s="20">
        <f t="shared" ref="AC272:AC335" si="160">AA271*$V$7</f>
        <v>0</v>
      </c>
      <c r="AD272" s="21">
        <f t="shared" si="150"/>
        <v>0</v>
      </c>
      <c r="AE272" s="2"/>
      <c r="AF272" s="13"/>
      <c r="AG272" s="2"/>
      <c r="AJ272" s="25">
        <f t="shared" si="157"/>
        <v>0</v>
      </c>
      <c r="AK272" s="25">
        <f t="shared" si="151"/>
        <v>0</v>
      </c>
      <c r="AL272" s="25"/>
      <c r="AM272" s="26">
        <f t="shared" si="140"/>
        <v>0</v>
      </c>
      <c r="AN272" s="26">
        <f t="shared" si="152"/>
        <v>0</v>
      </c>
      <c r="AO272" s="25"/>
      <c r="AP272" s="25"/>
      <c r="AQ272" s="25">
        <f t="shared" si="146"/>
        <v>0</v>
      </c>
      <c r="AR272" s="25">
        <f t="shared" ref="AR272:AR335" si="161">1/(1+$V$7)</f>
        <v>0.99817002162701707</v>
      </c>
      <c r="AS272" s="25">
        <f t="shared" si="147"/>
        <v>1</v>
      </c>
      <c r="AT272" s="25">
        <f t="shared" ref="AT272:AT335" si="162">(1-AS272)/$V$7</f>
        <v>0</v>
      </c>
    </row>
    <row r="273" spans="1:46" x14ac:dyDescent="0.25">
      <c r="A273" s="56"/>
      <c r="B273" s="29"/>
      <c r="C273" s="29"/>
      <c r="D273" s="29"/>
      <c r="E273" s="29"/>
      <c r="F273" s="29"/>
      <c r="G273" s="29"/>
      <c r="H273" s="29"/>
      <c r="I273" s="59">
        <f t="shared" si="141"/>
        <v>258</v>
      </c>
      <c r="J273" s="20">
        <f t="shared" si="153"/>
        <v>14642.280479375604</v>
      </c>
      <c r="K273" s="20">
        <f t="shared" si="153"/>
        <v>7329.2748399541206</v>
      </c>
      <c r="L273" s="20">
        <f t="shared" si="142"/>
        <v>0</v>
      </c>
      <c r="M273" s="20">
        <f t="shared" si="158"/>
        <v>7329.2748399541206</v>
      </c>
      <c r="N273" s="20">
        <f t="shared" si="143"/>
        <v>0</v>
      </c>
      <c r="O273" s="21">
        <f t="shared" si="144"/>
        <v>5468231.3265932193</v>
      </c>
      <c r="P273" s="29"/>
      <c r="Q273" s="29"/>
      <c r="R273" s="2"/>
      <c r="S273" s="2"/>
      <c r="T273" s="2"/>
      <c r="U273" s="2"/>
      <c r="V273" s="2"/>
      <c r="W273" s="2"/>
      <c r="X273" s="2"/>
      <c r="Y273" s="2"/>
      <c r="Z273" s="19">
        <f t="shared" si="145"/>
        <v>258</v>
      </c>
      <c r="AA273" s="20">
        <f t="shared" si="159"/>
        <v>0</v>
      </c>
      <c r="AB273" s="20">
        <f t="shared" ref="AB273:AB336" si="163">IF($AL$9=2,AM273,AN273)</f>
        <v>0</v>
      </c>
      <c r="AC273" s="20">
        <f t="shared" si="160"/>
        <v>0</v>
      </c>
      <c r="AD273" s="21">
        <f t="shared" si="150"/>
        <v>0</v>
      </c>
      <c r="AE273" s="2"/>
      <c r="AF273" s="13"/>
      <c r="AG273" s="2"/>
      <c r="AJ273" s="25">
        <f t="shared" si="157"/>
        <v>0</v>
      </c>
      <c r="AK273" s="25">
        <f t="shared" si="151"/>
        <v>0</v>
      </c>
      <c r="AL273" s="25"/>
      <c r="AM273" s="26">
        <f t="shared" ref="AM273:AM336" si="164">IF($AT273&gt;0,IF((AA272-AJ273)&gt;AA272/$AT273,AA272/$AT273,IF(AND((AA272-AJ273)&lt;AA272/$AT273,(AA272-AJ273)&gt;0),(AA272-AJ273)+AC273,0)),0)</f>
        <v>0</v>
      </c>
      <c r="AN273" s="26">
        <f t="shared" si="152"/>
        <v>0</v>
      </c>
      <c r="AO273" s="25"/>
      <c r="AP273" s="25"/>
      <c r="AQ273" s="25">
        <f t="shared" si="146"/>
        <v>0</v>
      </c>
      <c r="AR273" s="25">
        <f t="shared" si="161"/>
        <v>0.99817002162701707</v>
      </c>
      <c r="AS273" s="25">
        <f t="shared" si="147"/>
        <v>1</v>
      </c>
      <c r="AT273" s="25">
        <f t="shared" si="162"/>
        <v>0</v>
      </c>
    </row>
    <row r="274" spans="1:46" x14ac:dyDescent="0.25">
      <c r="A274" s="56"/>
      <c r="B274" s="29"/>
      <c r="C274" s="29"/>
      <c r="D274" s="29"/>
      <c r="E274" s="29"/>
      <c r="F274" s="29"/>
      <c r="G274" s="29"/>
      <c r="H274" s="29"/>
      <c r="I274" s="59">
        <f t="shared" ref="I274:I337" si="165">I273+1</f>
        <v>259</v>
      </c>
      <c r="J274" s="20">
        <f>J273*(1+$K$4)</f>
        <v>14788.70328416936</v>
      </c>
      <c r="K274" s="20">
        <f t="shared" ref="K274" si="166">J274-($O$4+$O$7+$O$9)*POWER((1+$K$4),(I273-6)/12)</f>
        <v>7402.5675883536624</v>
      </c>
      <c r="L274" s="20">
        <f t="shared" ref="L274:L337" si="167">$AB274</f>
        <v>0</v>
      </c>
      <c r="M274" s="20">
        <f t="shared" si="158"/>
        <v>7402.5675883536624</v>
      </c>
      <c r="N274" s="20">
        <f t="shared" ref="N274:N337" si="168">$AA274</f>
        <v>0</v>
      </c>
      <c r="O274" s="21">
        <f t="shared" ref="O274:O337" si="169">O273</f>
        <v>5468231.3265932193</v>
      </c>
      <c r="P274" s="29"/>
      <c r="Q274" s="29"/>
      <c r="R274" s="2"/>
      <c r="S274" s="2"/>
      <c r="T274" s="2"/>
      <c r="U274" s="2"/>
      <c r="V274" s="2"/>
      <c r="W274" s="2"/>
      <c r="X274" s="2"/>
      <c r="Y274" s="2"/>
      <c r="Z274" s="19">
        <f t="shared" ref="Z274:Z337" si="170">Z273+1</f>
        <v>259</v>
      </c>
      <c r="AA274" s="20">
        <f t="shared" si="159"/>
        <v>0</v>
      </c>
      <c r="AB274" s="20">
        <f t="shared" si="163"/>
        <v>0</v>
      </c>
      <c r="AC274" s="20">
        <f t="shared" si="160"/>
        <v>0</v>
      </c>
      <c r="AD274" s="21">
        <f t="shared" si="150"/>
        <v>0</v>
      </c>
      <c r="AE274" s="2"/>
      <c r="AF274" s="13"/>
      <c r="AG274" s="2"/>
      <c r="AJ274" s="25">
        <f t="shared" si="157"/>
        <v>0</v>
      </c>
      <c r="AK274" s="25">
        <f t="shared" si="151"/>
        <v>0</v>
      </c>
      <c r="AL274" s="25"/>
      <c r="AM274" s="26">
        <f t="shared" si="164"/>
        <v>0</v>
      </c>
      <c r="AN274" s="26">
        <f t="shared" si="152"/>
        <v>0</v>
      </c>
      <c r="AO274" s="25"/>
      <c r="AP274" s="25"/>
      <c r="AQ274" s="25">
        <f t="shared" ref="AQ274:AQ337" si="171">MAX(AQ273-1,0)</f>
        <v>0</v>
      </c>
      <c r="AR274" s="25">
        <f t="shared" si="161"/>
        <v>0.99817002162701707</v>
      </c>
      <c r="AS274" s="25">
        <f t="shared" ref="AS274:AS337" si="172">POWER(AR274,AQ274)</f>
        <v>1</v>
      </c>
      <c r="AT274" s="25">
        <f t="shared" si="162"/>
        <v>0</v>
      </c>
    </row>
    <row r="275" spans="1:46" x14ac:dyDescent="0.25">
      <c r="A275" s="56"/>
      <c r="B275" s="29"/>
      <c r="C275" s="29"/>
      <c r="D275" s="29"/>
      <c r="E275" s="29"/>
      <c r="F275" s="29"/>
      <c r="G275" s="29"/>
      <c r="H275" s="29"/>
      <c r="I275" s="59">
        <f t="shared" si="165"/>
        <v>260</v>
      </c>
      <c r="J275" s="20">
        <f t="shared" si="153"/>
        <v>14788.70328416936</v>
      </c>
      <c r="K275" s="20">
        <f t="shared" si="153"/>
        <v>7402.5675883536624</v>
      </c>
      <c r="L275" s="20">
        <f t="shared" si="167"/>
        <v>0</v>
      </c>
      <c r="M275" s="20">
        <f t="shared" si="158"/>
        <v>7402.5675883536624</v>
      </c>
      <c r="N275" s="20">
        <f t="shared" si="168"/>
        <v>0</v>
      </c>
      <c r="O275" s="21">
        <f t="shared" si="169"/>
        <v>5468231.3265932193</v>
      </c>
      <c r="P275" s="29"/>
      <c r="Q275" s="29"/>
      <c r="R275" s="2"/>
      <c r="S275" s="2"/>
      <c r="T275" s="2"/>
      <c r="U275" s="2"/>
      <c r="V275" s="2"/>
      <c r="W275" s="2"/>
      <c r="X275" s="2"/>
      <c r="Y275" s="2"/>
      <c r="Z275" s="19">
        <f t="shared" si="170"/>
        <v>260</v>
      </c>
      <c r="AA275" s="20">
        <f t="shared" si="159"/>
        <v>0</v>
      </c>
      <c r="AB275" s="20">
        <f t="shared" si="163"/>
        <v>0</v>
      </c>
      <c r="AC275" s="20">
        <f t="shared" si="160"/>
        <v>0</v>
      </c>
      <c r="AD275" s="21">
        <f t="shared" si="150"/>
        <v>0</v>
      </c>
      <c r="AE275" s="2"/>
      <c r="AF275" s="13"/>
      <c r="AG275" s="2"/>
      <c r="AJ275" s="25">
        <f t="shared" si="157"/>
        <v>0</v>
      </c>
      <c r="AK275" s="25">
        <f t="shared" si="151"/>
        <v>0</v>
      </c>
      <c r="AL275" s="25"/>
      <c r="AM275" s="26">
        <f t="shared" si="164"/>
        <v>0</v>
      </c>
      <c r="AN275" s="26">
        <f t="shared" si="152"/>
        <v>0</v>
      </c>
      <c r="AO275" s="25"/>
      <c r="AP275" s="25"/>
      <c r="AQ275" s="25">
        <f t="shared" si="171"/>
        <v>0</v>
      </c>
      <c r="AR275" s="25">
        <f t="shared" si="161"/>
        <v>0.99817002162701707</v>
      </c>
      <c r="AS275" s="25">
        <f t="shared" si="172"/>
        <v>1</v>
      </c>
      <c r="AT275" s="25">
        <f t="shared" si="162"/>
        <v>0</v>
      </c>
    </row>
    <row r="276" spans="1:46" x14ac:dyDescent="0.25">
      <c r="A276" s="56"/>
      <c r="B276" s="29"/>
      <c r="C276" s="29"/>
      <c r="D276" s="29"/>
      <c r="E276" s="29"/>
      <c r="F276" s="29"/>
      <c r="G276" s="29"/>
      <c r="H276" s="29"/>
      <c r="I276" s="59">
        <f t="shared" si="165"/>
        <v>261</v>
      </c>
      <c r="J276" s="20">
        <f t="shared" si="153"/>
        <v>14788.70328416936</v>
      </c>
      <c r="K276" s="20">
        <f t="shared" si="153"/>
        <v>7402.5675883536624</v>
      </c>
      <c r="L276" s="20">
        <f t="shared" si="167"/>
        <v>0</v>
      </c>
      <c r="M276" s="20">
        <f t="shared" si="158"/>
        <v>7402.5675883536624</v>
      </c>
      <c r="N276" s="20">
        <f t="shared" si="168"/>
        <v>0</v>
      </c>
      <c r="O276" s="21">
        <f t="shared" si="169"/>
        <v>5468231.3265932193</v>
      </c>
      <c r="P276" s="29"/>
      <c r="Q276" s="29"/>
      <c r="R276" s="2"/>
      <c r="S276" s="2"/>
      <c r="T276" s="2"/>
      <c r="U276" s="2"/>
      <c r="V276" s="2"/>
      <c r="W276" s="2"/>
      <c r="X276" s="2"/>
      <c r="Y276" s="2"/>
      <c r="Z276" s="19">
        <f t="shared" si="170"/>
        <v>261</v>
      </c>
      <c r="AA276" s="20">
        <f t="shared" si="159"/>
        <v>0</v>
      </c>
      <c r="AB276" s="20">
        <f t="shared" si="163"/>
        <v>0</v>
      </c>
      <c r="AC276" s="20">
        <f t="shared" si="160"/>
        <v>0</v>
      </c>
      <c r="AD276" s="21">
        <f t="shared" si="150"/>
        <v>0</v>
      </c>
      <c r="AE276" s="2"/>
      <c r="AF276" s="13"/>
      <c r="AG276" s="2"/>
      <c r="AJ276" s="25">
        <f t="shared" si="157"/>
        <v>0</v>
      </c>
      <c r="AK276" s="25">
        <f t="shared" si="151"/>
        <v>0</v>
      </c>
      <c r="AL276" s="25"/>
      <c r="AM276" s="26">
        <f t="shared" si="164"/>
        <v>0</v>
      </c>
      <c r="AN276" s="26">
        <f t="shared" si="152"/>
        <v>0</v>
      </c>
      <c r="AO276" s="25"/>
      <c r="AP276" s="25"/>
      <c r="AQ276" s="25">
        <f t="shared" si="171"/>
        <v>0</v>
      </c>
      <c r="AR276" s="25">
        <f t="shared" si="161"/>
        <v>0.99817002162701707</v>
      </c>
      <c r="AS276" s="25">
        <f t="shared" si="172"/>
        <v>1</v>
      </c>
      <c r="AT276" s="25">
        <f t="shared" si="162"/>
        <v>0</v>
      </c>
    </row>
    <row r="277" spans="1:46" x14ac:dyDescent="0.25">
      <c r="A277" s="56"/>
      <c r="B277" s="29"/>
      <c r="C277" s="29"/>
      <c r="D277" s="29"/>
      <c r="E277" s="29"/>
      <c r="F277" s="29"/>
      <c r="G277" s="29"/>
      <c r="H277" s="29"/>
      <c r="I277" s="59">
        <f t="shared" si="165"/>
        <v>262</v>
      </c>
      <c r="J277" s="20">
        <f t="shared" si="153"/>
        <v>14788.70328416936</v>
      </c>
      <c r="K277" s="20">
        <f t="shared" si="153"/>
        <v>7402.5675883536624</v>
      </c>
      <c r="L277" s="20">
        <f t="shared" si="167"/>
        <v>0</v>
      </c>
      <c r="M277" s="20">
        <f t="shared" si="158"/>
        <v>7402.5675883536624</v>
      </c>
      <c r="N277" s="20">
        <f t="shared" si="168"/>
        <v>0</v>
      </c>
      <c r="O277" s="21">
        <f t="shared" si="169"/>
        <v>5468231.3265932193</v>
      </c>
      <c r="P277" s="29"/>
      <c r="Q277" s="29"/>
      <c r="R277" s="2"/>
      <c r="S277" s="2"/>
      <c r="T277" s="2"/>
      <c r="U277" s="2"/>
      <c r="V277" s="2"/>
      <c r="W277" s="2"/>
      <c r="X277" s="2"/>
      <c r="Y277" s="2"/>
      <c r="Z277" s="19">
        <f t="shared" si="170"/>
        <v>262</v>
      </c>
      <c r="AA277" s="20">
        <f t="shared" si="159"/>
        <v>0</v>
      </c>
      <c r="AB277" s="20">
        <f t="shared" si="163"/>
        <v>0</v>
      </c>
      <c r="AC277" s="20">
        <f t="shared" si="160"/>
        <v>0</v>
      </c>
      <c r="AD277" s="21">
        <f t="shared" si="150"/>
        <v>0</v>
      </c>
      <c r="AE277" s="2"/>
      <c r="AF277" s="13"/>
      <c r="AG277" s="2"/>
      <c r="AJ277" s="25">
        <f t="shared" si="157"/>
        <v>0</v>
      </c>
      <c r="AK277" s="25">
        <f t="shared" si="151"/>
        <v>0</v>
      </c>
      <c r="AL277" s="25"/>
      <c r="AM277" s="26">
        <f t="shared" si="164"/>
        <v>0</v>
      </c>
      <c r="AN277" s="26">
        <f t="shared" si="152"/>
        <v>0</v>
      </c>
      <c r="AO277" s="25"/>
      <c r="AP277" s="25"/>
      <c r="AQ277" s="25">
        <f t="shared" si="171"/>
        <v>0</v>
      </c>
      <c r="AR277" s="25">
        <f t="shared" si="161"/>
        <v>0.99817002162701707</v>
      </c>
      <c r="AS277" s="25">
        <f t="shared" si="172"/>
        <v>1</v>
      </c>
      <c r="AT277" s="25">
        <f t="shared" si="162"/>
        <v>0</v>
      </c>
    </row>
    <row r="278" spans="1:46" x14ac:dyDescent="0.25">
      <c r="A278" s="56"/>
      <c r="B278" s="29"/>
      <c r="C278" s="29"/>
      <c r="D278" s="29"/>
      <c r="E278" s="29"/>
      <c r="F278" s="29"/>
      <c r="G278" s="29"/>
      <c r="H278" s="29"/>
      <c r="I278" s="59">
        <f t="shared" si="165"/>
        <v>263</v>
      </c>
      <c r="J278" s="20">
        <f t="shared" si="153"/>
        <v>14788.70328416936</v>
      </c>
      <c r="K278" s="20">
        <f t="shared" si="153"/>
        <v>7402.5675883536624</v>
      </c>
      <c r="L278" s="20">
        <f t="shared" si="167"/>
        <v>0</v>
      </c>
      <c r="M278" s="20">
        <f t="shared" si="158"/>
        <v>7402.5675883536624</v>
      </c>
      <c r="N278" s="20">
        <f t="shared" si="168"/>
        <v>0</v>
      </c>
      <c r="O278" s="21">
        <f t="shared" si="169"/>
        <v>5468231.3265932193</v>
      </c>
      <c r="P278" s="29"/>
      <c r="Q278" s="29"/>
      <c r="R278" s="2"/>
      <c r="S278" s="2"/>
      <c r="T278" s="2"/>
      <c r="U278" s="2"/>
      <c r="V278" s="2"/>
      <c r="W278" s="2"/>
      <c r="X278" s="2"/>
      <c r="Y278" s="2"/>
      <c r="Z278" s="19">
        <f t="shared" si="170"/>
        <v>263</v>
      </c>
      <c r="AA278" s="20">
        <f t="shared" si="159"/>
        <v>0</v>
      </c>
      <c r="AB278" s="20">
        <f t="shared" si="163"/>
        <v>0</v>
      </c>
      <c r="AC278" s="20">
        <f t="shared" si="160"/>
        <v>0</v>
      </c>
      <c r="AD278" s="21">
        <f t="shared" si="150"/>
        <v>0</v>
      </c>
      <c r="AE278" s="2"/>
      <c r="AF278" s="13"/>
      <c r="AG278" s="2"/>
      <c r="AJ278" s="25">
        <f t="shared" si="157"/>
        <v>0</v>
      </c>
      <c r="AK278" s="25">
        <f t="shared" si="151"/>
        <v>0</v>
      </c>
      <c r="AL278" s="25"/>
      <c r="AM278" s="26">
        <f t="shared" si="164"/>
        <v>0</v>
      </c>
      <c r="AN278" s="26">
        <f t="shared" si="152"/>
        <v>0</v>
      </c>
      <c r="AO278" s="25"/>
      <c r="AP278" s="25"/>
      <c r="AQ278" s="25">
        <f t="shared" si="171"/>
        <v>0</v>
      </c>
      <c r="AR278" s="25">
        <f t="shared" si="161"/>
        <v>0.99817002162701707</v>
      </c>
      <c r="AS278" s="25">
        <f t="shared" si="172"/>
        <v>1</v>
      </c>
      <c r="AT278" s="25">
        <f t="shared" si="162"/>
        <v>0</v>
      </c>
    </row>
    <row r="279" spans="1:46" x14ac:dyDescent="0.25">
      <c r="A279" s="56"/>
      <c r="B279" s="29"/>
      <c r="C279" s="29"/>
      <c r="D279" s="29"/>
      <c r="E279" s="29"/>
      <c r="F279" s="29"/>
      <c r="G279" s="29"/>
      <c r="H279" s="29"/>
      <c r="I279" s="60">
        <f t="shared" si="165"/>
        <v>264</v>
      </c>
      <c r="J279" s="23">
        <f t="shared" si="153"/>
        <v>14788.70328416936</v>
      </c>
      <c r="K279" s="23">
        <f t="shared" si="153"/>
        <v>7402.5675883536624</v>
      </c>
      <c r="L279" s="23">
        <f t="shared" si="167"/>
        <v>0</v>
      </c>
      <c r="M279" s="23">
        <f t="shared" si="158"/>
        <v>7402.5675883536624</v>
      </c>
      <c r="N279" s="23">
        <f t="shared" si="168"/>
        <v>0</v>
      </c>
      <c r="O279" s="24">
        <f t="shared" si="169"/>
        <v>5468231.3265932193</v>
      </c>
      <c r="P279" s="29"/>
      <c r="Q279" s="29"/>
      <c r="R279" s="2"/>
      <c r="S279" s="2"/>
      <c r="T279" s="2"/>
      <c r="U279" s="2"/>
      <c r="V279" s="2"/>
      <c r="W279" s="2"/>
      <c r="X279" s="2"/>
      <c r="Y279" s="2"/>
      <c r="Z279" s="22">
        <f t="shared" si="170"/>
        <v>264</v>
      </c>
      <c r="AA279" s="23">
        <f t="shared" si="159"/>
        <v>0</v>
      </c>
      <c r="AB279" s="23">
        <f t="shared" si="163"/>
        <v>0</v>
      </c>
      <c r="AC279" s="23">
        <f t="shared" si="160"/>
        <v>0</v>
      </c>
      <c r="AD279" s="24">
        <f t="shared" si="150"/>
        <v>0</v>
      </c>
      <c r="AE279" s="2"/>
      <c r="AF279" s="14"/>
      <c r="AG279" s="2"/>
      <c r="AJ279" s="25">
        <f t="shared" si="157"/>
        <v>0</v>
      </c>
      <c r="AK279" s="25">
        <f t="shared" si="151"/>
        <v>0</v>
      </c>
      <c r="AL279" s="25"/>
      <c r="AM279" s="26">
        <f t="shared" si="164"/>
        <v>0</v>
      </c>
      <c r="AN279" s="26">
        <f t="shared" si="152"/>
        <v>0</v>
      </c>
      <c r="AO279" s="25"/>
      <c r="AP279" s="25"/>
      <c r="AQ279" s="25">
        <f t="shared" si="171"/>
        <v>0</v>
      </c>
      <c r="AR279" s="25">
        <f t="shared" si="161"/>
        <v>0.99817002162701707</v>
      </c>
      <c r="AS279" s="25">
        <f t="shared" si="172"/>
        <v>1</v>
      </c>
      <c r="AT279" s="25">
        <f t="shared" si="162"/>
        <v>0</v>
      </c>
    </row>
    <row r="280" spans="1:46" x14ac:dyDescent="0.25">
      <c r="A280" s="56"/>
      <c r="B280" s="29"/>
      <c r="C280" s="29"/>
      <c r="D280" s="29"/>
      <c r="E280" s="29"/>
      <c r="F280" s="29"/>
      <c r="G280" s="29"/>
      <c r="H280" s="29"/>
      <c r="I280" s="62">
        <f t="shared" si="165"/>
        <v>265</v>
      </c>
      <c r="J280" s="17">
        <f t="shared" si="153"/>
        <v>14788.70328416936</v>
      </c>
      <c r="K280" s="17">
        <f t="shared" si="153"/>
        <v>7402.5675883536624</v>
      </c>
      <c r="L280" s="17">
        <f t="shared" si="167"/>
        <v>0</v>
      </c>
      <c r="M280" s="17">
        <f t="shared" si="158"/>
        <v>7402.5675883536624</v>
      </c>
      <c r="N280" s="17">
        <f t="shared" si="168"/>
        <v>0</v>
      </c>
      <c r="O280" s="18">
        <f>O279*(1+$K$7)</f>
        <v>5550254.7964921175</v>
      </c>
      <c r="P280" s="29"/>
      <c r="Q280" s="29"/>
      <c r="R280" s="2"/>
      <c r="S280" s="2"/>
      <c r="T280" s="2"/>
      <c r="U280" s="2"/>
      <c r="V280" s="2"/>
      <c r="W280" s="2"/>
      <c r="X280" s="2"/>
      <c r="Y280" s="2"/>
      <c r="Z280" s="16">
        <f t="shared" si="170"/>
        <v>265</v>
      </c>
      <c r="AA280" s="17">
        <f t="shared" si="159"/>
        <v>0</v>
      </c>
      <c r="AB280" s="17">
        <f t="shared" si="163"/>
        <v>0</v>
      </c>
      <c r="AC280" s="17">
        <f t="shared" si="160"/>
        <v>0</v>
      </c>
      <c r="AD280" s="18">
        <f t="shared" si="150"/>
        <v>0</v>
      </c>
      <c r="AE280" s="2"/>
      <c r="AF280" s="12"/>
      <c r="AG280" s="2"/>
      <c r="AJ280" s="25">
        <f t="shared" si="157"/>
        <v>0</v>
      </c>
      <c r="AK280" s="25">
        <f t="shared" si="151"/>
        <v>0</v>
      </c>
      <c r="AL280" s="25"/>
      <c r="AM280" s="26">
        <f t="shared" si="164"/>
        <v>0</v>
      </c>
      <c r="AN280" s="26">
        <f t="shared" si="152"/>
        <v>0</v>
      </c>
      <c r="AO280" s="25"/>
      <c r="AP280" s="25"/>
      <c r="AQ280" s="25">
        <f t="shared" si="171"/>
        <v>0</v>
      </c>
      <c r="AR280" s="25">
        <f t="shared" si="161"/>
        <v>0.99817002162701707</v>
      </c>
      <c r="AS280" s="25">
        <f t="shared" si="172"/>
        <v>1</v>
      </c>
      <c r="AT280" s="25">
        <f t="shared" si="162"/>
        <v>0</v>
      </c>
    </row>
    <row r="281" spans="1:46" x14ac:dyDescent="0.25">
      <c r="A281" s="56"/>
      <c r="B281" s="29"/>
      <c r="C281" s="29"/>
      <c r="D281" s="29"/>
      <c r="E281" s="29"/>
      <c r="F281" s="29"/>
      <c r="G281" s="29"/>
      <c r="H281" s="29"/>
      <c r="I281" s="59">
        <f t="shared" si="165"/>
        <v>266</v>
      </c>
      <c r="J281" s="20">
        <f t="shared" si="153"/>
        <v>14788.70328416936</v>
      </c>
      <c r="K281" s="20">
        <f t="shared" si="153"/>
        <v>7402.5675883536624</v>
      </c>
      <c r="L281" s="20">
        <f t="shared" si="167"/>
        <v>0</v>
      </c>
      <c r="M281" s="20">
        <f t="shared" si="158"/>
        <v>7402.5675883536624</v>
      </c>
      <c r="N281" s="20">
        <f t="shared" si="168"/>
        <v>0</v>
      </c>
      <c r="O281" s="21">
        <f t="shared" si="169"/>
        <v>5550254.7964921175</v>
      </c>
      <c r="P281" s="29"/>
      <c r="Q281" s="29"/>
      <c r="R281" s="2"/>
      <c r="S281" s="2"/>
      <c r="T281" s="2"/>
      <c r="U281" s="2"/>
      <c r="V281" s="2"/>
      <c r="W281" s="2"/>
      <c r="X281" s="2"/>
      <c r="Y281" s="2"/>
      <c r="Z281" s="19">
        <f t="shared" si="170"/>
        <v>266</v>
      </c>
      <c r="AA281" s="20">
        <f t="shared" si="159"/>
        <v>0</v>
      </c>
      <c r="AB281" s="20">
        <f t="shared" si="163"/>
        <v>0</v>
      </c>
      <c r="AC281" s="20">
        <f t="shared" si="160"/>
        <v>0</v>
      </c>
      <c r="AD281" s="21">
        <f t="shared" si="150"/>
        <v>0</v>
      </c>
      <c r="AE281" s="2"/>
      <c r="AF281" s="13"/>
      <c r="AG281" s="2"/>
      <c r="AJ281" s="25">
        <f t="shared" si="157"/>
        <v>0</v>
      </c>
      <c r="AK281" s="25">
        <f t="shared" si="151"/>
        <v>0</v>
      </c>
      <c r="AL281" s="25"/>
      <c r="AM281" s="26">
        <f t="shared" si="164"/>
        <v>0</v>
      </c>
      <c r="AN281" s="26">
        <f t="shared" si="152"/>
        <v>0</v>
      </c>
      <c r="AO281" s="25"/>
      <c r="AP281" s="25"/>
      <c r="AQ281" s="25">
        <f t="shared" si="171"/>
        <v>0</v>
      </c>
      <c r="AR281" s="25">
        <f t="shared" si="161"/>
        <v>0.99817002162701707</v>
      </c>
      <c r="AS281" s="25">
        <f t="shared" si="172"/>
        <v>1</v>
      </c>
      <c r="AT281" s="25">
        <f t="shared" si="162"/>
        <v>0</v>
      </c>
    </row>
    <row r="282" spans="1:46" x14ac:dyDescent="0.25">
      <c r="A282" s="56"/>
      <c r="B282" s="29"/>
      <c r="C282" s="29"/>
      <c r="D282" s="29"/>
      <c r="E282" s="29"/>
      <c r="F282" s="29"/>
      <c r="G282" s="29"/>
      <c r="H282" s="29"/>
      <c r="I282" s="59">
        <f t="shared" si="165"/>
        <v>267</v>
      </c>
      <c r="J282" s="20">
        <f t="shared" si="153"/>
        <v>14788.70328416936</v>
      </c>
      <c r="K282" s="20">
        <f t="shared" si="153"/>
        <v>7402.5675883536624</v>
      </c>
      <c r="L282" s="20">
        <f t="shared" si="167"/>
        <v>0</v>
      </c>
      <c r="M282" s="20">
        <f t="shared" si="158"/>
        <v>7402.5675883536624</v>
      </c>
      <c r="N282" s="20">
        <f t="shared" si="168"/>
        <v>0</v>
      </c>
      <c r="O282" s="21">
        <f t="shared" si="169"/>
        <v>5550254.7964921175</v>
      </c>
      <c r="P282" s="29"/>
      <c r="Q282" s="29"/>
      <c r="R282" s="2"/>
      <c r="S282" s="2"/>
      <c r="T282" s="2"/>
      <c r="U282" s="2"/>
      <c r="V282" s="2"/>
      <c r="W282" s="2"/>
      <c r="X282" s="2"/>
      <c r="Y282" s="2"/>
      <c r="Z282" s="19">
        <f t="shared" si="170"/>
        <v>267</v>
      </c>
      <c r="AA282" s="20">
        <f t="shared" si="159"/>
        <v>0</v>
      </c>
      <c r="AB282" s="20">
        <f t="shared" si="163"/>
        <v>0</v>
      </c>
      <c r="AC282" s="20">
        <f t="shared" si="160"/>
        <v>0</v>
      </c>
      <c r="AD282" s="21">
        <f t="shared" si="150"/>
        <v>0</v>
      </c>
      <c r="AE282" s="2"/>
      <c r="AF282" s="13"/>
      <c r="AG282" s="2"/>
      <c r="AJ282" s="25">
        <f t="shared" si="157"/>
        <v>0</v>
      </c>
      <c r="AK282" s="25">
        <f t="shared" si="151"/>
        <v>0</v>
      </c>
      <c r="AL282" s="25"/>
      <c r="AM282" s="26">
        <f t="shared" si="164"/>
        <v>0</v>
      </c>
      <c r="AN282" s="26">
        <f t="shared" si="152"/>
        <v>0</v>
      </c>
      <c r="AO282" s="25"/>
      <c r="AP282" s="25"/>
      <c r="AQ282" s="25">
        <f t="shared" si="171"/>
        <v>0</v>
      </c>
      <c r="AR282" s="25">
        <f t="shared" si="161"/>
        <v>0.99817002162701707</v>
      </c>
      <c r="AS282" s="25">
        <f t="shared" si="172"/>
        <v>1</v>
      </c>
      <c r="AT282" s="25">
        <f t="shared" si="162"/>
        <v>0</v>
      </c>
    </row>
    <row r="283" spans="1:46" x14ac:dyDescent="0.25">
      <c r="A283" s="56"/>
      <c r="B283" s="29"/>
      <c r="C283" s="29"/>
      <c r="D283" s="29"/>
      <c r="E283" s="29"/>
      <c r="F283" s="29"/>
      <c r="G283" s="29"/>
      <c r="H283" s="29"/>
      <c r="I283" s="59">
        <f t="shared" si="165"/>
        <v>268</v>
      </c>
      <c r="J283" s="20">
        <f t="shared" si="153"/>
        <v>14788.70328416936</v>
      </c>
      <c r="K283" s="20">
        <f t="shared" si="153"/>
        <v>7402.5675883536624</v>
      </c>
      <c r="L283" s="20">
        <f t="shared" si="167"/>
        <v>0</v>
      </c>
      <c r="M283" s="20">
        <f t="shared" si="158"/>
        <v>7402.5675883536624</v>
      </c>
      <c r="N283" s="20">
        <f t="shared" si="168"/>
        <v>0</v>
      </c>
      <c r="O283" s="21">
        <f t="shared" si="169"/>
        <v>5550254.7964921175</v>
      </c>
      <c r="P283" s="29"/>
      <c r="Q283" s="29"/>
      <c r="R283" s="2"/>
      <c r="S283" s="2"/>
      <c r="T283" s="2"/>
      <c r="U283" s="2"/>
      <c r="V283" s="2"/>
      <c r="W283" s="2"/>
      <c r="X283" s="2"/>
      <c r="Y283" s="2"/>
      <c r="Z283" s="19">
        <f t="shared" si="170"/>
        <v>268</v>
      </c>
      <c r="AA283" s="20">
        <f t="shared" si="159"/>
        <v>0</v>
      </c>
      <c r="AB283" s="20">
        <f t="shared" si="163"/>
        <v>0</v>
      </c>
      <c r="AC283" s="20">
        <f t="shared" si="160"/>
        <v>0</v>
      </c>
      <c r="AD283" s="21">
        <f t="shared" si="150"/>
        <v>0</v>
      </c>
      <c r="AE283" s="2"/>
      <c r="AF283" s="13"/>
      <c r="AG283" s="2"/>
      <c r="AJ283" s="25">
        <f t="shared" si="157"/>
        <v>0</v>
      </c>
      <c r="AK283" s="25">
        <f t="shared" si="151"/>
        <v>0</v>
      </c>
      <c r="AL283" s="25"/>
      <c r="AM283" s="26">
        <f t="shared" si="164"/>
        <v>0</v>
      </c>
      <c r="AN283" s="26">
        <f t="shared" si="152"/>
        <v>0</v>
      </c>
      <c r="AO283" s="25"/>
      <c r="AP283" s="25"/>
      <c r="AQ283" s="25">
        <f t="shared" si="171"/>
        <v>0</v>
      </c>
      <c r="AR283" s="25">
        <f t="shared" si="161"/>
        <v>0.99817002162701707</v>
      </c>
      <c r="AS283" s="25">
        <f t="shared" si="172"/>
        <v>1</v>
      </c>
      <c r="AT283" s="25">
        <f t="shared" si="162"/>
        <v>0</v>
      </c>
    </row>
    <row r="284" spans="1:46" x14ac:dyDescent="0.25">
      <c r="A284" s="56"/>
      <c r="B284" s="29"/>
      <c r="C284" s="29"/>
      <c r="D284" s="29"/>
      <c r="E284" s="29"/>
      <c r="F284" s="29"/>
      <c r="G284" s="29"/>
      <c r="H284" s="29"/>
      <c r="I284" s="59">
        <f t="shared" si="165"/>
        <v>269</v>
      </c>
      <c r="J284" s="20">
        <f t="shared" si="153"/>
        <v>14788.70328416936</v>
      </c>
      <c r="K284" s="20">
        <f t="shared" si="153"/>
        <v>7402.5675883536624</v>
      </c>
      <c r="L284" s="20">
        <f t="shared" si="167"/>
        <v>0</v>
      </c>
      <c r="M284" s="20">
        <f t="shared" si="158"/>
        <v>7402.5675883536624</v>
      </c>
      <c r="N284" s="20">
        <f t="shared" si="168"/>
        <v>0</v>
      </c>
      <c r="O284" s="21">
        <f t="shared" si="169"/>
        <v>5550254.7964921175</v>
      </c>
      <c r="P284" s="29"/>
      <c r="Q284" s="29"/>
      <c r="R284" s="2"/>
      <c r="S284" s="2"/>
      <c r="T284" s="2"/>
      <c r="U284" s="2"/>
      <c r="V284" s="2"/>
      <c r="W284" s="2"/>
      <c r="X284" s="2"/>
      <c r="Y284" s="2"/>
      <c r="Z284" s="19">
        <f t="shared" si="170"/>
        <v>269</v>
      </c>
      <c r="AA284" s="20">
        <f t="shared" si="159"/>
        <v>0</v>
      </c>
      <c r="AB284" s="20">
        <f t="shared" si="163"/>
        <v>0</v>
      </c>
      <c r="AC284" s="20">
        <f t="shared" si="160"/>
        <v>0</v>
      </c>
      <c r="AD284" s="21">
        <f t="shared" si="150"/>
        <v>0</v>
      </c>
      <c r="AE284" s="2"/>
      <c r="AF284" s="13"/>
      <c r="AG284" s="2"/>
      <c r="AJ284" s="25">
        <f t="shared" si="157"/>
        <v>0</v>
      </c>
      <c r="AK284" s="25">
        <f t="shared" si="151"/>
        <v>0</v>
      </c>
      <c r="AL284" s="25"/>
      <c r="AM284" s="26">
        <f t="shared" si="164"/>
        <v>0</v>
      </c>
      <c r="AN284" s="26">
        <f t="shared" si="152"/>
        <v>0</v>
      </c>
      <c r="AO284" s="25"/>
      <c r="AP284" s="25"/>
      <c r="AQ284" s="25">
        <f t="shared" si="171"/>
        <v>0</v>
      </c>
      <c r="AR284" s="25">
        <f t="shared" si="161"/>
        <v>0.99817002162701707</v>
      </c>
      <c r="AS284" s="25">
        <f t="shared" si="172"/>
        <v>1</v>
      </c>
      <c r="AT284" s="25">
        <f t="shared" si="162"/>
        <v>0</v>
      </c>
    </row>
    <row r="285" spans="1:46" x14ac:dyDescent="0.25">
      <c r="A285" s="56"/>
      <c r="B285" s="29"/>
      <c r="C285" s="29"/>
      <c r="D285" s="29"/>
      <c r="E285" s="29"/>
      <c r="F285" s="29"/>
      <c r="G285" s="29"/>
      <c r="H285" s="29"/>
      <c r="I285" s="59">
        <f t="shared" si="165"/>
        <v>270</v>
      </c>
      <c r="J285" s="20">
        <f t="shared" si="153"/>
        <v>14788.70328416936</v>
      </c>
      <c r="K285" s="20">
        <f t="shared" si="153"/>
        <v>7402.5675883536624</v>
      </c>
      <c r="L285" s="20">
        <f t="shared" si="167"/>
        <v>0</v>
      </c>
      <c r="M285" s="20">
        <f t="shared" si="158"/>
        <v>7402.5675883536624</v>
      </c>
      <c r="N285" s="20">
        <f t="shared" si="168"/>
        <v>0</v>
      </c>
      <c r="O285" s="21">
        <f t="shared" si="169"/>
        <v>5550254.7964921175</v>
      </c>
      <c r="P285" s="29"/>
      <c r="Q285" s="29"/>
      <c r="R285" s="2"/>
      <c r="S285" s="2"/>
      <c r="T285" s="2"/>
      <c r="U285" s="2"/>
      <c r="V285" s="2"/>
      <c r="W285" s="2"/>
      <c r="X285" s="2"/>
      <c r="Y285" s="2"/>
      <c r="Z285" s="19">
        <f t="shared" si="170"/>
        <v>270</v>
      </c>
      <c r="AA285" s="20">
        <f t="shared" si="159"/>
        <v>0</v>
      </c>
      <c r="AB285" s="20">
        <f t="shared" si="163"/>
        <v>0</v>
      </c>
      <c r="AC285" s="20">
        <f t="shared" si="160"/>
        <v>0</v>
      </c>
      <c r="AD285" s="21">
        <f t="shared" si="150"/>
        <v>0</v>
      </c>
      <c r="AE285" s="2"/>
      <c r="AF285" s="13"/>
      <c r="AG285" s="2"/>
      <c r="AJ285" s="25">
        <f t="shared" si="157"/>
        <v>0</v>
      </c>
      <c r="AK285" s="25">
        <f t="shared" si="151"/>
        <v>0</v>
      </c>
      <c r="AL285" s="25"/>
      <c r="AM285" s="26">
        <f t="shared" si="164"/>
        <v>0</v>
      </c>
      <c r="AN285" s="26">
        <f t="shared" si="152"/>
        <v>0</v>
      </c>
      <c r="AO285" s="25"/>
      <c r="AP285" s="25"/>
      <c r="AQ285" s="25">
        <f t="shared" si="171"/>
        <v>0</v>
      </c>
      <c r="AR285" s="25">
        <f t="shared" si="161"/>
        <v>0.99817002162701707</v>
      </c>
      <c r="AS285" s="25">
        <f t="shared" si="172"/>
        <v>1</v>
      </c>
      <c r="AT285" s="25">
        <f t="shared" si="162"/>
        <v>0</v>
      </c>
    </row>
    <row r="286" spans="1:46" x14ac:dyDescent="0.25">
      <c r="A286" s="56"/>
      <c r="B286" s="29"/>
      <c r="C286" s="29"/>
      <c r="D286" s="29"/>
      <c r="E286" s="29"/>
      <c r="F286" s="29"/>
      <c r="G286" s="29"/>
      <c r="H286" s="29"/>
      <c r="I286" s="59">
        <f t="shared" si="165"/>
        <v>271</v>
      </c>
      <c r="J286" s="20">
        <f>J285*(1+$K$4)</f>
        <v>14936.590317011054</v>
      </c>
      <c r="K286" s="20">
        <f t="shared" ref="K286" si="173">J286-($O$4+$O$7+$O$9)*POWER((1+$K$4),(I285-6)/12)</f>
        <v>7476.5932642371981</v>
      </c>
      <c r="L286" s="20">
        <f t="shared" si="167"/>
        <v>0</v>
      </c>
      <c r="M286" s="20">
        <f t="shared" si="158"/>
        <v>7476.5932642371981</v>
      </c>
      <c r="N286" s="20">
        <f t="shared" si="168"/>
        <v>0</v>
      </c>
      <c r="O286" s="21">
        <f t="shared" si="169"/>
        <v>5550254.7964921175</v>
      </c>
      <c r="P286" s="29"/>
      <c r="Q286" s="29"/>
      <c r="R286" s="2"/>
      <c r="S286" s="2"/>
      <c r="T286" s="2"/>
      <c r="U286" s="2"/>
      <c r="V286" s="2"/>
      <c r="W286" s="2"/>
      <c r="X286" s="2"/>
      <c r="Y286" s="2"/>
      <c r="Z286" s="19">
        <f t="shared" si="170"/>
        <v>271</v>
      </c>
      <c r="AA286" s="20">
        <f t="shared" si="159"/>
        <v>0</v>
      </c>
      <c r="AB286" s="20">
        <f t="shared" si="163"/>
        <v>0</v>
      </c>
      <c r="AC286" s="20">
        <f t="shared" si="160"/>
        <v>0</v>
      </c>
      <c r="AD286" s="21">
        <f t="shared" si="150"/>
        <v>0</v>
      </c>
      <c r="AE286" s="2"/>
      <c r="AF286" s="13"/>
      <c r="AG286" s="2"/>
      <c r="AJ286" s="25">
        <f t="shared" si="157"/>
        <v>0</v>
      </c>
      <c r="AK286" s="25">
        <f t="shared" si="151"/>
        <v>0</v>
      </c>
      <c r="AL286" s="25"/>
      <c r="AM286" s="26">
        <f t="shared" si="164"/>
        <v>0</v>
      </c>
      <c r="AN286" s="26">
        <f t="shared" si="152"/>
        <v>0</v>
      </c>
      <c r="AO286" s="25"/>
      <c r="AP286" s="25"/>
      <c r="AQ286" s="25">
        <f t="shared" si="171"/>
        <v>0</v>
      </c>
      <c r="AR286" s="25">
        <f t="shared" si="161"/>
        <v>0.99817002162701707</v>
      </c>
      <c r="AS286" s="25">
        <f t="shared" si="172"/>
        <v>1</v>
      </c>
      <c r="AT286" s="25">
        <f t="shared" si="162"/>
        <v>0</v>
      </c>
    </row>
    <row r="287" spans="1:46" x14ac:dyDescent="0.25">
      <c r="A287" s="56"/>
      <c r="B287" s="29"/>
      <c r="C287" s="29"/>
      <c r="D287" s="29"/>
      <c r="E287" s="29"/>
      <c r="F287" s="29"/>
      <c r="G287" s="29"/>
      <c r="H287" s="29"/>
      <c r="I287" s="59">
        <f t="shared" si="165"/>
        <v>272</v>
      </c>
      <c r="J287" s="20">
        <f t="shared" si="153"/>
        <v>14936.590317011054</v>
      </c>
      <c r="K287" s="20">
        <f t="shared" si="153"/>
        <v>7476.5932642371981</v>
      </c>
      <c r="L287" s="20">
        <f t="shared" si="167"/>
        <v>0</v>
      </c>
      <c r="M287" s="20">
        <f t="shared" si="158"/>
        <v>7476.5932642371981</v>
      </c>
      <c r="N287" s="20">
        <f t="shared" si="168"/>
        <v>0</v>
      </c>
      <c r="O287" s="21">
        <f t="shared" si="169"/>
        <v>5550254.7964921175</v>
      </c>
      <c r="P287" s="29"/>
      <c r="Q287" s="29"/>
      <c r="R287" s="2"/>
      <c r="S287" s="2"/>
      <c r="T287" s="2"/>
      <c r="U287" s="2"/>
      <c r="V287" s="2"/>
      <c r="W287" s="2"/>
      <c r="X287" s="2"/>
      <c r="Y287" s="2"/>
      <c r="Z287" s="19">
        <f t="shared" si="170"/>
        <v>272</v>
      </c>
      <c r="AA287" s="20">
        <f t="shared" si="159"/>
        <v>0</v>
      </c>
      <c r="AB287" s="20">
        <f t="shared" si="163"/>
        <v>0</v>
      </c>
      <c r="AC287" s="20">
        <f t="shared" si="160"/>
        <v>0</v>
      </c>
      <c r="AD287" s="21">
        <f t="shared" si="150"/>
        <v>0</v>
      </c>
      <c r="AE287" s="2"/>
      <c r="AF287" s="13"/>
      <c r="AG287" s="2"/>
      <c r="AJ287" s="25">
        <f t="shared" si="157"/>
        <v>0</v>
      </c>
      <c r="AK287" s="25">
        <f t="shared" si="151"/>
        <v>0</v>
      </c>
      <c r="AL287" s="25"/>
      <c r="AM287" s="26">
        <f t="shared" si="164"/>
        <v>0</v>
      </c>
      <c r="AN287" s="26">
        <f t="shared" si="152"/>
        <v>0</v>
      </c>
      <c r="AO287" s="25"/>
      <c r="AP287" s="25"/>
      <c r="AQ287" s="25">
        <f t="shared" si="171"/>
        <v>0</v>
      </c>
      <c r="AR287" s="25">
        <f t="shared" si="161"/>
        <v>0.99817002162701707</v>
      </c>
      <c r="AS287" s="25">
        <f t="shared" si="172"/>
        <v>1</v>
      </c>
      <c r="AT287" s="25">
        <f t="shared" si="162"/>
        <v>0</v>
      </c>
    </row>
    <row r="288" spans="1:46" x14ac:dyDescent="0.25">
      <c r="A288" s="56"/>
      <c r="B288" s="29"/>
      <c r="C288" s="29"/>
      <c r="D288" s="29"/>
      <c r="E288" s="29"/>
      <c r="F288" s="29"/>
      <c r="G288" s="29"/>
      <c r="H288" s="29"/>
      <c r="I288" s="59">
        <f t="shared" si="165"/>
        <v>273</v>
      </c>
      <c r="J288" s="20">
        <f t="shared" si="153"/>
        <v>14936.590317011054</v>
      </c>
      <c r="K288" s="20">
        <f t="shared" si="153"/>
        <v>7476.5932642371981</v>
      </c>
      <c r="L288" s="20">
        <f t="shared" si="167"/>
        <v>0</v>
      </c>
      <c r="M288" s="20">
        <f t="shared" si="158"/>
        <v>7476.5932642371981</v>
      </c>
      <c r="N288" s="20">
        <f t="shared" si="168"/>
        <v>0</v>
      </c>
      <c r="O288" s="21">
        <f t="shared" si="169"/>
        <v>5550254.7964921175</v>
      </c>
      <c r="P288" s="29"/>
      <c r="Q288" s="29"/>
      <c r="R288" s="2"/>
      <c r="S288" s="2"/>
      <c r="T288" s="2"/>
      <c r="U288" s="2"/>
      <c r="V288" s="2"/>
      <c r="W288" s="2"/>
      <c r="X288" s="2"/>
      <c r="Y288" s="2"/>
      <c r="Z288" s="19">
        <f t="shared" si="170"/>
        <v>273</v>
      </c>
      <c r="AA288" s="20">
        <f t="shared" si="159"/>
        <v>0</v>
      </c>
      <c r="AB288" s="20">
        <f t="shared" si="163"/>
        <v>0</v>
      </c>
      <c r="AC288" s="20">
        <f t="shared" si="160"/>
        <v>0</v>
      </c>
      <c r="AD288" s="21">
        <f t="shared" si="150"/>
        <v>0</v>
      </c>
      <c r="AE288" s="2"/>
      <c r="AF288" s="13"/>
      <c r="AG288" s="2"/>
      <c r="AJ288" s="25">
        <f t="shared" si="157"/>
        <v>0</v>
      </c>
      <c r="AK288" s="25">
        <f t="shared" si="151"/>
        <v>0</v>
      </c>
      <c r="AL288" s="25"/>
      <c r="AM288" s="26">
        <f t="shared" si="164"/>
        <v>0</v>
      </c>
      <c r="AN288" s="26">
        <f t="shared" si="152"/>
        <v>0</v>
      </c>
      <c r="AO288" s="25"/>
      <c r="AP288" s="25"/>
      <c r="AQ288" s="25">
        <f t="shared" si="171"/>
        <v>0</v>
      </c>
      <c r="AR288" s="25">
        <f t="shared" si="161"/>
        <v>0.99817002162701707</v>
      </c>
      <c r="AS288" s="25">
        <f t="shared" si="172"/>
        <v>1</v>
      </c>
      <c r="AT288" s="25">
        <f t="shared" si="162"/>
        <v>0</v>
      </c>
    </row>
    <row r="289" spans="1:46" x14ac:dyDescent="0.25">
      <c r="A289" s="56"/>
      <c r="B289" s="29"/>
      <c r="C289" s="29"/>
      <c r="D289" s="29"/>
      <c r="E289" s="29"/>
      <c r="F289" s="29"/>
      <c r="G289" s="29"/>
      <c r="H289" s="29"/>
      <c r="I289" s="59">
        <f t="shared" si="165"/>
        <v>274</v>
      </c>
      <c r="J289" s="20">
        <f t="shared" si="153"/>
        <v>14936.590317011054</v>
      </c>
      <c r="K289" s="20">
        <f t="shared" si="153"/>
        <v>7476.5932642371981</v>
      </c>
      <c r="L289" s="20">
        <f t="shared" si="167"/>
        <v>0</v>
      </c>
      <c r="M289" s="20">
        <f t="shared" si="158"/>
        <v>7476.5932642371981</v>
      </c>
      <c r="N289" s="20">
        <f t="shared" si="168"/>
        <v>0</v>
      </c>
      <c r="O289" s="21">
        <f t="shared" si="169"/>
        <v>5550254.7964921175</v>
      </c>
      <c r="P289" s="29"/>
      <c r="Q289" s="29"/>
      <c r="R289" s="2"/>
      <c r="S289" s="2"/>
      <c r="T289" s="2"/>
      <c r="U289" s="2"/>
      <c r="V289" s="2"/>
      <c r="W289" s="2"/>
      <c r="X289" s="2"/>
      <c r="Y289" s="2"/>
      <c r="Z289" s="19">
        <f t="shared" si="170"/>
        <v>274</v>
      </c>
      <c r="AA289" s="20">
        <f t="shared" si="159"/>
        <v>0</v>
      </c>
      <c r="AB289" s="20">
        <f t="shared" si="163"/>
        <v>0</v>
      </c>
      <c r="AC289" s="20">
        <f t="shared" si="160"/>
        <v>0</v>
      </c>
      <c r="AD289" s="21">
        <f t="shared" si="150"/>
        <v>0</v>
      </c>
      <c r="AE289" s="2"/>
      <c r="AF289" s="13"/>
      <c r="AG289" s="2"/>
      <c r="AJ289" s="25">
        <f t="shared" si="157"/>
        <v>0</v>
      </c>
      <c r="AK289" s="25">
        <f t="shared" si="151"/>
        <v>0</v>
      </c>
      <c r="AL289" s="25"/>
      <c r="AM289" s="26">
        <f t="shared" si="164"/>
        <v>0</v>
      </c>
      <c r="AN289" s="26">
        <f t="shared" si="152"/>
        <v>0</v>
      </c>
      <c r="AO289" s="25"/>
      <c r="AP289" s="25"/>
      <c r="AQ289" s="25">
        <f t="shared" si="171"/>
        <v>0</v>
      </c>
      <c r="AR289" s="25">
        <f t="shared" si="161"/>
        <v>0.99817002162701707</v>
      </c>
      <c r="AS289" s="25">
        <f t="shared" si="172"/>
        <v>1</v>
      </c>
      <c r="AT289" s="25">
        <f t="shared" si="162"/>
        <v>0</v>
      </c>
    </row>
    <row r="290" spans="1:46" x14ac:dyDescent="0.25">
      <c r="A290" s="56"/>
      <c r="B290" s="29"/>
      <c r="C290" s="29"/>
      <c r="D290" s="29"/>
      <c r="E290" s="29"/>
      <c r="F290" s="29"/>
      <c r="G290" s="29"/>
      <c r="H290" s="29"/>
      <c r="I290" s="59">
        <f t="shared" si="165"/>
        <v>275</v>
      </c>
      <c r="J290" s="20">
        <f t="shared" si="153"/>
        <v>14936.590317011054</v>
      </c>
      <c r="K290" s="20">
        <f t="shared" si="153"/>
        <v>7476.5932642371981</v>
      </c>
      <c r="L290" s="20">
        <f t="shared" si="167"/>
        <v>0</v>
      </c>
      <c r="M290" s="20">
        <f t="shared" si="158"/>
        <v>7476.5932642371981</v>
      </c>
      <c r="N290" s="20">
        <f t="shared" si="168"/>
        <v>0</v>
      </c>
      <c r="O290" s="21">
        <f t="shared" si="169"/>
        <v>5550254.7964921175</v>
      </c>
      <c r="P290" s="29"/>
      <c r="Q290" s="29"/>
      <c r="R290" s="2"/>
      <c r="S290" s="2"/>
      <c r="T290" s="2"/>
      <c r="U290" s="2"/>
      <c r="V290" s="2"/>
      <c r="W290" s="2"/>
      <c r="X290" s="2"/>
      <c r="Y290" s="2"/>
      <c r="Z290" s="19">
        <f t="shared" si="170"/>
        <v>275</v>
      </c>
      <c r="AA290" s="20">
        <f t="shared" si="159"/>
        <v>0</v>
      </c>
      <c r="AB290" s="20">
        <f t="shared" si="163"/>
        <v>0</v>
      </c>
      <c r="AC290" s="20">
        <f t="shared" si="160"/>
        <v>0</v>
      </c>
      <c r="AD290" s="21">
        <f t="shared" ref="AD290:AD353" si="174">IF(AB290&gt;AC290,AB290-AC290,0)</f>
        <v>0</v>
      </c>
      <c r="AE290" s="2"/>
      <c r="AF290" s="13"/>
      <c r="AG290" s="2"/>
      <c r="AJ290" s="25">
        <f t="shared" si="157"/>
        <v>0</v>
      </c>
      <c r="AK290" s="25">
        <f t="shared" ref="AK290:AK353" si="175">IF(AA290=0,AC290,0)</f>
        <v>0</v>
      </c>
      <c r="AL290" s="25"/>
      <c r="AM290" s="26">
        <f t="shared" si="164"/>
        <v>0</v>
      </c>
      <c r="AN290" s="26">
        <f t="shared" ref="AN290:AN353" si="176">IF((AA289-AJ290+AC290)&gt;0,IF((AA289-AJ290+AC290)&gt;AB289,AB289,IF((AA289-AJ290+AC290)&lt;AB289,AA289-AJ290+AC290,0)),0)</f>
        <v>0</v>
      </c>
      <c r="AO290" s="25"/>
      <c r="AP290" s="25"/>
      <c r="AQ290" s="25">
        <f t="shared" si="171"/>
        <v>0</v>
      </c>
      <c r="AR290" s="25">
        <f t="shared" si="161"/>
        <v>0.99817002162701707</v>
      </c>
      <c r="AS290" s="25">
        <f t="shared" si="172"/>
        <v>1</v>
      </c>
      <c r="AT290" s="25">
        <f t="shared" si="162"/>
        <v>0</v>
      </c>
    </row>
    <row r="291" spans="1:46" x14ac:dyDescent="0.25">
      <c r="A291" s="56"/>
      <c r="B291" s="29"/>
      <c r="C291" s="29"/>
      <c r="D291" s="29"/>
      <c r="E291" s="29"/>
      <c r="F291" s="29"/>
      <c r="G291" s="29"/>
      <c r="H291" s="29"/>
      <c r="I291" s="60">
        <f t="shared" si="165"/>
        <v>276</v>
      </c>
      <c r="J291" s="23">
        <f t="shared" si="153"/>
        <v>14936.590317011054</v>
      </c>
      <c r="K291" s="23">
        <f t="shared" si="153"/>
        <v>7476.5932642371981</v>
      </c>
      <c r="L291" s="23">
        <f t="shared" si="167"/>
        <v>0</v>
      </c>
      <c r="M291" s="23">
        <f t="shared" si="158"/>
        <v>7476.5932642371981</v>
      </c>
      <c r="N291" s="23">
        <f t="shared" si="168"/>
        <v>0</v>
      </c>
      <c r="O291" s="24">
        <f t="shared" si="169"/>
        <v>5550254.7964921175</v>
      </c>
      <c r="P291" s="29"/>
      <c r="Q291" s="29"/>
      <c r="R291" s="2"/>
      <c r="S291" s="2"/>
      <c r="T291" s="2"/>
      <c r="U291" s="2"/>
      <c r="V291" s="2"/>
      <c r="W291" s="2"/>
      <c r="X291" s="2"/>
      <c r="Y291" s="2"/>
      <c r="Z291" s="22">
        <f t="shared" si="170"/>
        <v>276</v>
      </c>
      <c r="AA291" s="23">
        <f t="shared" si="159"/>
        <v>0</v>
      </c>
      <c r="AB291" s="23">
        <f t="shared" si="163"/>
        <v>0</v>
      </c>
      <c r="AC291" s="23">
        <f t="shared" si="160"/>
        <v>0</v>
      </c>
      <c r="AD291" s="24">
        <f t="shared" si="174"/>
        <v>0</v>
      </c>
      <c r="AE291" s="2"/>
      <c r="AF291" s="14"/>
      <c r="AG291" s="2"/>
      <c r="AJ291" s="25">
        <f t="shared" si="157"/>
        <v>0</v>
      </c>
      <c r="AK291" s="25">
        <f t="shared" si="175"/>
        <v>0</v>
      </c>
      <c r="AL291" s="25"/>
      <c r="AM291" s="26">
        <f t="shared" si="164"/>
        <v>0</v>
      </c>
      <c r="AN291" s="26">
        <f t="shared" si="176"/>
        <v>0</v>
      </c>
      <c r="AO291" s="25"/>
      <c r="AP291" s="25"/>
      <c r="AQ291" s="25">
        <f t="shared" si="171"/>
        <v>0</v>
      </c>
      <c r="AR291" s="25">
        <f t="shared" si="161"/>
        <v>0.99817002162701707</v>
      </c>
      <c r="AS291" s="25">
        <f t="shared" si="172"/>
        <v>1</v>
      </c>
      <c r="AT291" s="25">
        <f t="shared" si="162"/>
        <v>0</v>
      </c>
    </row>
    <row r="292" spans="1:46" x14ac:dyDescent="0.25">
      <c r="A292" s="56"/>
      <c r="B292" s="29"/>
      <c r="C292" s="29"/>
      <c r="D292" s="29"/>
      <c r="E292" s="29"/>
      <c r="F292" s="29"/>
      <c r="G292" s="29"/>
      <c r="H292" s="29"/>
      <c r="I292" s="62">
        <f t="shared" si="165"/>
        <v>277</v>
      </c>
      <c r="J292" s="17">
        <f t="shared" ref="J292:K355" si="177">J291</f>
        <v>14936.590317011054</v>
      </c>
      <c r="K292" s="17">
        <f t="shared" si="177"/>
        <v>7476.5932642371981</v>
      </c>
      <c r="L292" s="17">
        <f t="shared" si="167"/>
        <v>0</v>
      </c>
      <c r="M292" s="17">
        <f t="shared" si="158"/>
        <v>7476.5932642371981</v>
      </c>
      <c r="N292" s="17">
        <f t="shared" si="168"/>
        <v>0</v>
      </c>
      <c r="O292" s="18">
        <f>O291*(1+$K$7)</f>
        <v>5633508.6184394984</v>
      </c>
      <c r="P292" s="29"/>
      <c r="Q292" s="29"/>
      <c r="R292" s="2"/>
      <c r="S292" s="2"/>
      <c r="T292" s="2"/>
      <c r="U292" s="2"/>
      <c r="V292" s="2"/>
      <c r="W292" s="2"/>
      <c r="X292" s="2"/>
      <c r="Y292" s="2"/>
      <c r="Z292" s="16">
        <f t="shared" si="170"/>
        <v>277</v>
      </c>
      <c r="AA292" s="17">
        <f t="shared" si="159"/>
        <v>0</v>
      </c>
      <c r="AB292" s="17">
        <f t="shared" si="163"/>
        <v>0</v>
      </c>
      <c r="AC292" s="17">
        <f t="shared" si="160"/>
        <v>0</v>
      </c>
      <c r="AD292" s="18">
        <f t="shared" si="174"/>
        <v>0</v>
      </c>
      <c r="AE292" s="2"/>
      <c r="AF292" s="12"/>
      <c r="AG292" s="2"/>
      <c r="AJ292" s="25">
        <f t="shared" si="157"/>
        <v>0</v>
      </c>
      <c r="AK292" s="25">
        <f t="shared" si="175"/>
        <v>0</v>
      </c>
      <c r="AL292" s="25"/>
      <c r="AM292" s="26">
        <f t="shared" si="164"/>
        <v>0</v>
      </c>
      <c r="AN292" s="26">
        <f t="shared" si="176"/>
        <v>0</v>
      </c>
      <c r="AO292" s="25"/>
      <c r="AP292" s="25"/>
      <c r="AQ292" s="25">
        <f t="shared" si="171"/>
        <v>0</v>
      </c>
      <c r="AR292" s="25">
        <f t="shared" si="161"/>
        <v>0.99817002162701707</v>
      </c>
      <c r="AS292" s="25">
        <f t="shared" si="172"/>
        <v>1</v>
      </c>
      <c r="AT292" s="25">
        <f t="shared" si="162"/>
        <v>0</v>
      </c>
    </row>
    <row r="293" spans="1:46" x14ac:dyDescent="0.25">
      <c r="A293" s="56"/>
      <c r="B293" s="29"/>
      <c r="C293" s="29"/>
      <c r="D293" s="29"/>
      <c r="E293" s="29"/>
      <c r="F293" s="29"/>
      <c r="G293" s="29"/>
      <c r="H293" s="29"/>
      <c r="I293" s="59">
        <f t="shared" si="165"/>
        <v>278</v>
      </c>
      <c r="J293" s="20">
        <f t="shared" si="177"/>
        <v>14936.590317011054</v>
      </c>
      <c r="K293" s="20">
        <f t="shared" si="177"/>
        <v>7476.5932642371981</v>
      </c>
      <c r="L293" s="20">
        <f t="shared" si="167"/>
        <v>0</v>
      </c>
      <c r="M293" s="20">
        <f t="shared" si="158"/>
        <v>7476.5932642371981</v>
      </c>
      <c r="N293" s="20">
        <f t="shared" si="168"/>
        <v>0</v>
      </c>
      <c r="O293" s="21">
        <f t="shared" si="169"/>
        <v>5633508.6184394984</v>
      </c>
      <c r="P293" s="29"/>
      <c r="Q293" s="29"/>
      <c r="R293" s="2"/>
      <c r="S293" s="2"/>
      <c r="T293" s="2"/>
      <c r="U293" s="2"/>
      <c r="V293" s="2"/>
      <c r="W293" s="2"/>
      <c r="X293" s="2"/>
      <c r="Y293" s="2"/>
      <c r="Z293" s="19">
        <f t="shared" si="170"/>
        <v>278</v>
      </c>
      <c r="AA293" s="20">
        <f t="shared" si="159"/>
        <v>0</v>
      </c>
      <c r="AB293" s="20">
        <f t="shared" si="163"/>
        <v>0</v>
      </c>
      <c r="AC293" s="20">
        <f t="shared" si="160"/>
        <v>0</v>
      </c>
      <c r="AD293" s="21">
        <f t="shared" si="174"/>
        <v>0</v>
      </c>
      <c r="AE293" s="2"/>
      <c r="AF293" s="13"/>
      <c r="AG293" s="2"/>
      <c r="AJ293" s="25">
        <f t="shared" si="157"/>
        <v>0</v>
      </c>
      <c r="AK293" s="25">
        <f t="shared" si="175"/>
        <v>0</v>
      </c>
      <c r="AL293" s="25"/>
      <c r="AM293" s="26">
        <f t="shared" si="164"/>
        <v>0</v>
      </c>
      <c r="AN293" s="26">
        <f t="shared" si="176"/>
        <v>0</v>
      </c>
      <c r="AO293" s="25"/>
      <c r="AP293" s="25"/>
      <c r="AQ293" s="25">
        <f t="shared" si="171"/>
        <v>0</v>
      </c>
      <c r="AR293" s="25">
        <f t="shared" si="161"/>
        <v>0.99817002162701707</v>
      </c>
      <c r="AS293" s="25">
        <f t="shared" si="172"/>
        <v>1</v>
      </c>
      <c r="AT293" s="25">
        <f t="shared" si="162"/>
        <v>0</v>
      </c>
    </row>
    <row r="294" spans="1:46" x14ac:dyDescent="0.25">
      <c r="A294" s="56"/>
      <c r="B294" s="29"/>
      <c r="C294" s="29"/>
      <c r="D294" s="29"/>
      <c r="E294" s="29"/>
      <c r="F294" s="29"/>
      <c r="G294" s="29"/>
      <c r="H294" s="29"/>
      <c r="I294" s="59">
        <f t="shared" si="165"/>
        <v>279</v>
      </c>
      <c r="J294" s="20">
        <f t="shared" si="177"/>
        <v>14936.590317011054</v>
      </c>
      <c r="K294" s="20">
        <f t="shared" si="177"/>
        <v>7476.5932642371981</v>
      </c>
      <c r="L294" s="20">
        <f t="shared" si="167"/>
        <v>0</v>
      </c>
      <c r="M294" s="20">
        <f t="shared" si="158"/>
        <v>7476.5932642371981</v>
      </c>
      <c r="N294" s="20">
        <f t="shared" si="168"/>
        <v>0</v>
      </c>
      <c r="O294" s="21">
        <f t="shared" si="169"/>
        <v>5633508.6184394984</v>
      </c>
      <c r="P294" s="29"/>
      <c r="Q294" s="29"/>
      <c r="R294" s="2"/>
      <c r="S294" s="2"/>
      <c r="T294" s="2"/>
      <c r="U294" s="2"/>
      <c r="V294" s="2"/>
      <c r="W294" s="2"/>
      <c r="X294" s="2"/>
      <c r="Y294" s="2"/>
      <c r="Z294" s="19">
        <f t="shared" si="170"/>
        <v>279</v>
      </c>
      <c r="AA294" s="20">
        <f t="shared" si="159"/>
        <v>0</v>
      </c>
      <c r="AB294" s="20">
        <f t="shared" si="163"/>
        <v>0</v>
      </c>
      <c r="AC294" s="20">
        <f t="shared" si="160"/>
        <v>0</v>
      </c>
      <c r="AD294" s="21">
        <f t="shared" si="174"/>
        <v>0</v>
      </c>
      <c r="AE294" s="2"/>
      <c r="AF294" s="13"/>
      <c r="AG294" s="2"/>
      <c r="AJ294" s="25">
        <f t="shared" si="157"/>
        <v>0</v>
      </c>
      <c r="AK294" s="25">
        <f t="shared" si="175"/>
        <v>0</v>
      </c>
      <c r="AL294" s="25"/>
      <c r="AM294" s="26">
        <f t="shared" si="164"/>
        <v>0</v>
      </c>
      <c r="AN294" s="26">
        <f t="shared" si="176"/>
        <v>0</v>
      </c>
      <c r="AO294" s="25"/>
      <c r="AP294" s="25"/>
      <c r="AQ294" s="25">
        <f t="shared" si="171"/>
        <v>0</v>
      </c>
      <c r="AR294" s="25">
        <f t="shared" si="161"/>
        <v>0.99817002162701707</v>
      </c>
      <c r="AS294" s="25">
        <f t="shared" si="172"/>
        <v>1</v>
      </c>
      <c r="AT294" s="25">
        <f t="shared" si="162"/>
        <v>0</v>
      </c>
    </row>
    <row r="295" spans="1:46" x14ac:dyDescent="0.25">
      <c r="A295" s="56"/>
      <c r="B295" s="29"/>
      <c r="C295" s="29"/>
      <c r="D295" s="29"/>
      <c r="E295" s="29"/>
      <c r="F295" s="29"/>
      <c r="G295" s="29"/>
      <c r="H295" s="29"/>
      <c r="I295" s="59">
        <f t="shared" si="165"/>
        <v>280</v>
      </c>
      <c r="J295" s="20">
        <f t="shared" si="177"/>
        <v>14936.590317011054</v>
      </c>
      <c r="K295" s="20">
        <f t="shared" si="177"/>
        <v>7476.5932642371981</v>
      </c>
      <c r="L295" s="20">
        <f t="shared" si="167"/>
        <v>0</v>
      </c>
      <c r="M295" s="20">
        <f t="shared" si="158"/>
        <v>7476.5932642371981</v>
      </c>
      <c r="N295" s="20">
        <f t="shared" si="168"/>
        <v>0</v>
      </c>
      <c r="O295" s="21">
        <f t="shared" si="169"/>
        <v>5633508.6184394984</v>
      </c>
      <c r="P295" s="29"/>
      <c r="Q295" s="29"/>
      <c r="R295" s="2"/>
      <c r="S295" s="2"/>
      <c r="T295" s="2"/>
      <c r="U295" s="2"/>
      <c r="V295" s="2"/>
      <c r="W295" s="2"/>
      <c r="X295" s="2"/>
      <c r="Y295" s="2"/>
      <c r="Z295" s="19">
        <f t="shared" si="170"/>
        <v>280</v>
      </c>
      <c r="AA295" s="20">
        <f t="shared" si="159"/>
        <v>0</v>
      </c>
      <c r="AB295" s="20">
        <f t="shared" si="163"/>
        <v>0</v>
      </c>
      <c r="AC295" s="20">
        <f t="shared" si="160"/>
        <v>0</v>
      </c>
      <c r="AD295" s="21">
        <f t="shared" si="174"/>
        <v>0</v>
      </c>
      <c r="AE295" s="2"/>
      <c r="AF295" s="13"/>
      <c r="AG295" s="2"/>
      <c r="AJ295" s="25">
        <f t="shared" si="157"/>
        <v>0</v>
      </c>
      <c r="AK295" s="25">
        <f t="shared" si="175"/>
        <v>0</v>
      </c>
      <c r="AL295" s="25"/>
      <c r="AM295" s="26">
        <f t="shared" si="164"/>
        <v>0</v>
      </c>
      <c r="AN295" s="26">
        <f t="shared" si="176"/>
        <v>0</v>
      </c>
      <c r="AO295" s="25"/>
      <c r="AP295" s="25"/>
      <c r="AQ295" s="25">
        <f t="shared" si="171"/>
        <v>0</v>
      </c>
      <c r="AR295" s="25">
        <f t="shared" si="161"/>
        <v>0.99817002162701707</v>
      </c>
      <c r="AS295" s="25">
        <f t="shared" si="172"/>
        <v>1</v>
      </c>
      <c r="AT295" s="25">
        <f t="shared" si="162"/>
        <v>0</v>
      </c>
    </row>
    <row r="296" spans="1:46" x14ac:dyDescent="0.25">
      <c r="A296" s="56"/>
      <c r="B296" s="29"/>
      <c r="C296" s="29"/>
      <c r="D296" s="29"/>
      <c r="E296" s="29"/>
      <c r="F296" s="29"/>
      <c r="G296" s="29"/>
      <c r="H296" s="29"/>
      <c r="I296" s="59">
        <f t="shared" si="165"/>
        <v>281</v>
      </c>
      <c r="J296" s="20">
        <f t="shared" si="177"/>
        <v>14936.590317011054</v>
      </c>
      <c r="K296" s="20">
        <f t="shared" si="177"/>
        <v>7476.5932642371981</v>
      </c>
      <c r="L296" s="20">
        <f t="shared" si="167"/>
        <v>0</v>
      </c>
      <c r="M296" s="20">
        <f t="shared" si="158"/>
        <v>7476.5932642371981</v>
      </c>
      <c r="N296" s="20">
        <f t="shared" si="168"/>
        <v>0</v>
      </c>
      <c r="O296" s="21">
        <f t="shared" si="169"/>
        <v>5633508.6184394984</v>
      </c>
      <c r="P296" s="29"/>
      <c r="Q296" s="29"/>
      <c r="R296" s="2"/>
      <c r="S296" s="2"/>
      <c r="T296" s="2"/>
      <c r="U296" s="2"/>
      <c r="V296" s="2"/>
      <c r="W296" s="2"/>
      <c r="X296" s="2"/>
      <c r="Y296" s="2"/>
      <c r="Z296" s="19">
        <f t="shared" si="170"/>
        <v>281</v>
      </c>
      <c r="AA296" s="20">
        <f t="shared" si="159"/>
        <v>0</v>
      </c>
      <c r="AB296" s="20">
        <f t="shared" si="163"/>
        <v>0</v>
      </c>
      <c r="AC296" s="20">
        <f t="shared" si="160"/>
        <v>0</v>
      </c>
      <c r="AD296" s="21">
        <f t="shared" si="174"/>
        <v>0</v>
      </c>
      <c r="AE296" s="2"/>
      <c r="AF296" s="13"/>
      <c r="AG296" s="2"/>
      <c r="AJ296" s="25">
        <f t="shared" si="157"/>
        <v>0</v>
      </c>
      <c r="AK296" s="25">
        <f t="shared" si="175"/>
        <v>0</v>
      </c>
      <c r="AL296" s="25"/>
      <c r="AM296" s="26">
        <f t="shared" si="164"/>
        <v>0</v>
      </c>
      <c r="AN296" s="26">
        <f t="shared" si="176"/>
        <v>0</v>
      </c>
      <c r="AO296" s="25"/>
      <c r="AP296" s="25"/>
      <c r="AQ296" s="25">
        <f t="shared" si="171"/>
        <v>0</v>
      </c>
      <c r="AR296" s="25">
        <f t="shared" si="161"/>
        <v>0.99817002162701707</v>
      </c>
      <c r="AS296" s="25">
        <f t="shared" si="172"/>
        <v>1</v>
      </c>
      <c r="AT296" s="25">
        <f t="shared" si="162"/>
        <v>0</v>
      </c>
    </row>
    <row r="297" spans="1:46" x14ac:dyDescent="0.25">
      <c r="A297" s="56"/>
      <c r="B297" s="29"/>
      <c r="C297" s="29"/>
      <c r="D297" s="29"/>
      <c r="E297" s="29"/>
      <c r="F297" s="29"/>
      <c r="G297" s="29"/>
      <c r="H297" s="29"/>
      <c r="I297" s="59">
        <f t="shared" si="165"/>
        <v>282</v>
      </c>
      <c r="J297" s="20">
        <f t="shared" si="177"/>
        <v>14936.590317011054</v>
      </c>
      <c r="K297" s="20">
        <f t="shared" si="177"/>
        <v>7476.5932642371981</v>
      </c>
      <c r="L297" s="20">
        <f t="shared" si="167"/>
        <v>0</v>
      </c>
      <c r="M297" s="20">
        <f t="shared" si="158"/>
        <v>7476.5932642371981</v>
      </c>
      <c r="N297" s="20">
        <f t="shared" si="168"/>
        <v>0</v>
      </c>
      <c r="O297" s="21">
        <f t="shared" si="169"/>
        <v>5633508.6184394984</v>
      </c>
      <c r="P297" s="29"/>
      <c r="Q297" s="29"/>
      <c r="R297" s="2"/>
      <c r="S297" s="2"/>
      <c r="T297" s="2"/>
      <c r="U297" s="2"/>
      <c r="V297" s="2"/>
      <c r="W297" s="2"/>
      <c r="X297" s="2"/>
      <c r="Y297" s="2"/>
      <c r="Z297" s="19">
        <f t="shared" si="170"/>
        <v>282</v>
      </c>
      <c r="AA297" s="20">
        <f t="shared" si="159"/>
        <v>0</v>
      </c>
      <c r="AB297" s="20">
        <f t="shared" si="163"/>
        <v>0</v>
      </c>
      <c r="AC297" s="20">
        <f t="shared" si="160"/>
        <v>0</v>
      </c>
      <c r="AD297" s="21">
        <f t="shared" si="174"/>
        <v>0</v>
      </c>
      <c r="AE297" s="2"/>
      <c r="AF297" s="13"/>
      <c r="AG297" s="2"/>
      <c r="AJ297" s="25">
        <f t="shared" si="157"/>
        <v>0</v>
      </c>
      <c r="AK297" s="25">
        <f t="shared" si="175"/>
        <v>0</v>
      </c>
      <c r="AL297" s="25"/>
      <c r="AM297" s="26">
        <f t="shared" si="164"/>
        <v>0</v>
      </c>
      <c r="AN297" s="26">
        <f t="shared" si="176"/>
        <v>0</v>
      </c>
      <c r="AO297" s="25"/>
      <c r="AP297" s="25"/>
      <c r="AQ297" s="25">
        <f t="shared" si="171"/>
        <v>0</v>
      </c>
      <c r="AR297" s="25">
        <f t="shared" si="161"/>
        <v>0.99817002162701707</v>
      </c>
      <c r="AS297" s="25">
        <f t="shared" si="172"/>
        <v>1</v>
      </c>
      <c r="AT297" s="25">
        <f t="shared" si="162"/>
        <v>0</v>
      </c>
    </row>
    <row r="298" spans="1:46" x14ac:dyDescent="0.25">
      <c r="A298" s="56"/>
      <c r="B298" s="29"/>
      <c r="C298" s="29"/>
      <c r="D298" s="29"/>
      <c r="E298" s="29"/>
      <c r="F298" s="29"/>
      <c r="G298" s="29"/>
      <c r="H298" s="29"/>
      <c r="I298" s="59">
        <f t="shared" si="165"/>
        <v>283</v>
      </c>
      <c r="J298" s="20">
        <f>J297*(1+$K$4)</f>
        <v>15085.956220181164</v>
      </c>
      <c r="K298" s="20">
        <f t="shared" ref="K298" si="178">J298-($O$4+$O$7+$O$9)*POWER((1+$K$4),(I297-6)/12)</f>
        <v>7551.3591968795708</v>
      </c>
      <c r="L298" s="20">
        <f t="shared" si="167"/>
        <v>0</v>
      </c>
      <c r="M298" s="20">
        <f t="shared" si="158"/>
        <v>7551.3591968795708</v>
      </c>
      <c r="N298" s="20">
        <f t="shared" si="168"/>
        <v>0</v>
      </c>
      <c r="O298" s="21">
        <f t="shared" si="169"/>
        <v>5633508.6184394984</v>
      </c>
      <c r="P298" s="29"/>
      <c r="Q298" s="29"/>
      <c r="R298" s="2"/>
      <c r="S298" s="2"/>
      <c r="T298" s="2"/>
      <c r="U298" s="2"/>
      <c r="V298" s="2"/>
      <c r="W298" s="2"/>
      <c r="X298" s="2"/>
      <c r="Y298" s="2"/>
      <c r="Z298" s="19">
        <f t="shared" si="170"/>
        <v>283</v>
      </c>
      <c r="AA298" s="20">
        <f t="shared" si="159"/>
        <v>0</v>
      </c>
      <c r="AB298" s="20">
        <f t="shared" si="163"/>
        <v>0</v>
      </c>
      <c r="AC298" s="20">
        <f t="shared" si="160"/>
        <v>0</v>
      </c>
      <c r="AD298" s="21">
        <f t="shared" si="174"/>
        <v>0</v>
      </c>
      <c r="AE298" s="2"/>
      <c r="AF298" s="13"/>
      <c r="AG298" s="2"/>
      <c r="AJ298" s="25">
        <f t="shared" si="157"/>
        <v>0</v>
      </c>
      <c r="AK298" s="25">
        <f t="shared" si="175"/>
        <v>0</v>
      </c>
      <c r="AL298" s="25"/>
      <c r="AM298" s="26">
        <f t="shared" si="164"/>
        <v>0</v>
      </c>
      <c r="AN298" s="26">
        <f t="shared" si="176"/>
        <v>0</v>
      </c>
      <c r="AO298" s="25"/>
      <c r="AP298" s="25"/>
      <c r="AQ298" s="25">
        <f t="shared" si="171"/>
        <v>0</v>
      </c>
      <c r="AR298" s="25">
        <f t="shared" si="161"/>
        <v>0.99817002162701707</v>
      </c>
      <c r="AS298" s="25">
        <f t="shared" si="172"/>
        <v>1</v>
      </c>
      <c r="AT298" s="25">
        <f t="shared" si="162"/>
        <v>0</v>
      </c>
    </row>
    <row r="299" spans="1:46" x14ac:dyDescent="0.25">
      <c r="A299" s="56"/>
      <c r="B299" s="29"/>
      <c r="C299" s="29"/>
      <c r="D299" s="29"/>
      <c r="E299" s="29"/>
      <c r="F299" s="29"/>
      <c r="G299" s="29"/>
      <c r="H299" s="29"/>
      <c r="I299" s="59">
        <f t="shared" si="165"/>
        <v>284</v>
      </c>
      <c r="J299" s="20">
        <f t="shared" si="177"/>
        <v>15085.956220181164</v>
      </c>
      <c r="K299" s="20">
        <f t="shared" si="177"/>
        <v>7551.3591968795708</v>
      </c>
      <c r="L299" s="20">
        <f t="shared" si="167"/>
        <v>0</v>
      </c>
      <c r="M299" s="20">
        <f t="shared" si="158"/>
        <v>7551.3591968795708</v>
      </c>
      <c r="N299" s="20">
        <f t="shared" si="168"/>
        <v>0</v>
      </c>
      <c r="O299" s="21">
        <f t="shared" si="169"/>
        <v>5633508.6184394984</v>
      </c>
      <c r="P299" s="29"/>
      <c r="Q299" s="29"/>
      <c r="R299" s="2"/>
      <c r="S299" s="2"/>
      <c r="T299" s="2"/>
      <c r="U299" s="2"/>
      <c r="V299" s="2"/>
      <c r="W299" s="2"/>
      <c r="X299" s="2"/>
      <c r="Y299" s="2"/>
      <c r="Z299" s="19">
        <f t="shared" si="170"/>
        <v>284</v>
      </c>
      <c r="AA299" s="20">
        <f t="shared" si="159"/>
        <v>0</v>
      </c>
      <c r="AB299" s="20">
        <f t="shared" si="163"/>
        <v>0</v>
      </c>
      <c r="AC299" s="20">
        <f t="shared" si="160"/>
        <v>0</v>
      </c>
      <c r="AD299" s="21">
        <f t="shared" si="174"/>
        <v>0</v>
      </c>
      <c r="AE299" s="2"/>
      <c r="AF299" s="13"/>
      <c r="AG299" s="2"/>
      <c r="AJ299" s="25">
        <f t="shared" si="157"/>
        <v>0</v>
      </c>
      <c r="AK299" s="25">
        <f t="shared" si="175"/>
        <v>0</v>
      </c>
      <c r="AL299" s="25"/>
      <c r="AM299" s="26">
        <f t="shared" si="164"/>
        <v>0</v>
      </c>
      <c r="AN299" s="26">
        <f t="shared" si="176"/>
        <v>0</v>
      </c>
      <c r="AO299" s="25"/>
      <c r="AP299" s="25"/>
      <c r="AQ299" s="25">
        <f t="shared" si="171"/>
        <v>0</v>
      </c>
      <c r="AR299" s="25">
        <f t="shared" si="161"/>
        <v>0.99817002162701707</v>
      </c>
      <c r="AS299" s="25">
        <f t="shared" si="172"/>
        <v>1</v>
      </c>
      <c r="AT299" s="25">
        <f t="shared" si="162"/>
        <v>0</v>
      </c>
    </row>
    <row r="300" spans="1:46" x14ac:dyDescent="0.25">
      <c r="A300" s="56"/>
      <c r="B300" s="29"/>
      <c r="C300" s="29"/>
      <c r="D300" s="29"/>
      <c r="E300" s="29"/>
      <c r="F300" s="29"/>
      <c r="G300" s="29"/>
      <c r="H300" s="29"/>
      <c r="I300" s="59">
        <f t="shared" si="165"/>
        <v>285</v>
      </c>
      <c r="J300" s="20">
        <f t="shared" si="177"/>
        <v>15085.956220181164</v>
      </c>
      <c r="K300" s="20">
        <f t="shared" si="177"/>
        <v>7551.3591968795708</v>
      </c>
      <c r="L300" s="20">
        <f t="shared" si="167"/>
        <v>0</v>
      </c>
      <c r="M300" s="20">
        <f t="shared" si="158"/>
        <v>7551.3591968795708</v>
      </c>
      <c r="N300" s="20">
        <f t="shared" si="168"/>
        <v>0</v>
      </c>
      <c r="O300" s="21">
        <f t="shared" si="169"/>
        <v>5633508.6184394984</v>
      </c>
      <c r="P300" s="29"/>
      <c r="Q300" s="29"/>
      <c r="R300" s="2"/>
      <c r="S300" s="2"/>
      <c r="T300" s="2"/>
      <c r="U300" s="2"/>
      <c r="V300" s="2"/>
      <c r="W300" s="2"/>
      <c r="X300" s="2"/>
      <c r="Y300" s="2"/>
      <c r="Z300" s="19">
        <f t="shared" si="170"/>
        <v>285</v>
      </c>
      <c r="AA300" s="20">
        <f t="shared" si="159"/>
        <v>0</v>
      </c>
      <c r="AB300" s="20">
        <f t="shared" si="163"/>
        <v>0</v>
      </c>
      <c r="AC300" s="20">
        <f t="shared" si="160"/>
        <v>0</v>
      </c>
      <c r="AD300" s="21">
        <f t="shared" si="174"/>
        <v>0</v>
      </c>
      <c r="AE300" s="2"/>
      <c r="AF300" s="13"/>
      <c r="AG300" s="2"/>
      <c r="AJ300" s="25">
        <f t="shared" si="157"/>
        <v>0</v>
      </c>
      <c r="AK300" s="25">
        <f t="shared" si="175"/>
        <v>0</v>
      </c>
      <c r="AL300" s="25"/>
      <c r="AM300" s="26">
        <f t="shared" si="164"/>
        <v>0</v>
      </c>
      <c r="AN300" s="26">
        <f t="shared" si="176"/>
        <v>0</v>
      </c>
      <c r="AO300" s="25"/>
      <c r="AP300" s="25"/>
      <c r="AQ300" s="25">
        <f t="shared" si="171"/>
        <v>0</v>
      </c>
      <c r="AR300" s="25">
        <f t="shared" si="161"/>
        <v>0.99817002162701707</v>
      </c>
      <c r="AS300" s="25">
        <f t="shared" si="172"/>
        <v>1</v>
      </c>
      <c r="AT300" s="25">
        <f t="shared" si="162"/>
        <v>0</v>
      </c>
    </row>
    <row r="301" spans="1:46" x14ac:dyDescent="0.25">
      <c r="A301" s="56"/>
      <c r="B301" s="29"/>
      <c r="C301" s="29"/>
      <c r="D301" s="29"/>
      <c r="E301" s="29"/>
      <c r="F301" s="29"/>
      <c r="G301" s="29"/>
      <c r="H301" s="29"/>
      <c r="I301" s="59">
        <f t="shared" si="165"/>
        <v>286</v>
      </c>
      <c r="J301" s="20">
        <f t="shared" si="177"/>
        <v>15085.956220181164</v>
      </c>
      <c r="K301" s="20">
        <f t="shared" si="177"/>
        <v>7551.3591968795708</v>
      </c>
      <c r="L301" s="20">
        <f t="shared" si="167"/>
        <v>0</v>
      </c>
      <c r="M301" s="20">
        <f t="shared" si="158"/>
        <v>7551.3591968795708</v>
      </c>
      <c r="N301" s="20">
        <f t="shared" si="168"/>
        <v>0</v>
      </c>
      <c r="O301" s="21">
        <f t="shared" si="169"/>
        <v>5633508.6184394984</v>
      </c>
      <c r="P301" s="29"/>
      <c r="Q301" s="29"/>
      <c r="R301" s="2"/>
      <c r="S301" s="2"/>
      <c r="T301" s="2"/>
      <c r="U301" s="2"/>
      <c r="V301" s="2"/>
      <c r="W301" s="2"/>
      <c r="X301" s="2"/>
      <c r="Y301" s="2"/>
      <c r="Z301" s="19">
        <f t="shared" si="170"/>
        <v>286</v>
      </c>
      <c r="AA301" s="20">
        <f t="shared" si="159"/>
        <v>0</v>
      </c>
      <c r="AB301" s="20">
        <f t="shared" si="163"/>
        <v>0</v>
      </c>
      <c r="AC301" s="20">
        <f t="shared" si="160"/>
        <v>0</v>
      </c>
      <c r="AD301" s="21">
        <f t="shared" si="174"/>
        <v>0</v>
      </c>
      <c r="AE301" s="2"/>
      <c r="AF301" s="13"/>
      <c r="AG301" s="2"/>
      <c r="AJ301" s="25">
        <f t="shared" si="157"/>
        <v>0</v>
      </c>
      <c r="AK301" s="25">
        <f t="shared" si="175"/>
        <v>0</v>
      </c>
      <c r="AL301" s="25"/>
      <c r="AM301" s="26">
        <f t="shared" si="164"/>
        <v>0</v>
      </c>
      <c r="AN301" s="26">
        <f t="shared" si="176"/>
        <v>0</v>
      </c>
      <c r="AO301" s="25"/>
      <c r="AP301" s="25"/>
      <c r="AQ301" s="25">
        <f t="shared" si="171"/>
        <v>0</v>
      </c>
      <c r="AR301" s="25">
        <f t="shared" si="161"/>
        <v>0.99817002162701707</v>
      </c>
      <c r="AS301" s="25">
        <f t="shared" si="172"/>
        <v>1</v>
      </c>
      <c r="AT301" s="25">
        <f t="shared" si="162"/>
        <v>0</v>
      </c>
    </row>
    <row r="302" spans="1:46" x14ac:dyDescent="0.25">
      <c r="A302" s="56"/>
      <c r="B302" s="29"/>
      <c r="C302" s="29"/>
      <c r="D302" s="29"/>
      <c r="E302" s="29"/>
      <c r="F302" s="29"/>
      <c r="G302" s="29"/>
      <c r="H302" s="29"/>
      <c r="I302" s="59">
        <f t="shared" si="165"/>
        <v>287</v>
      </c>
      <c r="J302" s="20">
        <f t="shared" si="177"/>
        <v>15085.956220181164</v>
      </c>
      <c r="K302" s="20">
        <f t="shared" si="177"/>
        <v>7551.3591968795708</v>
      </c>
      <c r="L302" s="20">
        <f t="shared" si="167"/>
        <v>0</v>
      </c>
      <c r="M302" s="20">
        <f t="shared" si="158"/>
        <v>7551.3591968795708</v>
      </c>
      <c r="N302" s="20">
        <f t="shared" si="168"/>
        <v>0</v>
      </c>
      <c r="O302" s="21">
        <f t="shared" si="169"/>
        <v>5633508.6184394984</v>
      </c>
      <c r="P302" s="29"/>
      <c r="Q302" s="29"/>
      <c r="R302" s="2"/>
      <c r="S302" s="2"/>
      <c r="T302" s="2"/>
      <c r="U302" s="2"/>
      <c r="V302" s="2"/>
      <c r="W302" s="2"/>
      <c r="X302" s="2"/>
      <c r="Y302" s="2"/>
      <c r="Z302" s="19">
        <f t="shared" si="170"/>
        <v>287</v>
      </c>
      <c r="AA302" s="20">
        <f t="shared" si="159"/>
        <v>0</v>
      </c>
      <c r="AB302" s="20">
        <f t="shared" si="163"/>
        <v>0</v>
      </c>
      <c r="AC302" s="20">
        <f t="shared" si="160"/>
        <v>0</v>
      </c>
      <c r="AD302" s="21">
        <f t="shared" si="174"/>
        <v>0</v>
      </c>
      <c r="AE302" s="2"/>
      <c r="AF302" s="13"/>
      <c r="AG302" s="2"/>
      <c r="AJ302" s="25">
        <f t="shared" si="157"/>
        <v>0</v>
      </c>
      <c r="AK302" s="25">
        <f t="shared" si="175"/>
        <v>0</v>
      </c>
      <c r="AL302" s="25"/>
      <c r="AM302" s="26">
        <f t="shared" si="164"/>
        <v>0</v>
      </c>
      <c r="AN302" s="26">
        <f t="shared" si="176"/>
        <v>0</v>
      </c>
      <c r="AO302" s="25"/>
      <c r="AP302" s="25"/>
      <c r="AQ302" s="25">
        <f t="shared" si="171"/>
        <v>0</v>
      </c>
      <c r="AR302" s="25">
        <f t="shared" si="161"/>
        <v>0.99817002162701707</v>
      </c>
      <c r="AS302" s="25">
        <f t="shared" si="172"/>
        <v>1</v>
      </c>
      <c r="AT302" s="25">
        <f t="shared" si="162"/>
        <v>0</v>
      </c>
    </row>
    <row r="303" spans="1:46" x14ac:dyDescent="0.25">
      <c r="A303" s="56"/>
      <c r="B303" s="29"/>
      <c r="C303" s="29"/>
      <c r="D303" s="29"/>
      <c r="E303" s="29"/>
      <c r="F303" s="29"/>
      <c r="G303" s="29"/>
      <c r="H303" s="29"/>
      <c r="I303" s="60">
        <f t="shared" si="165"/>
        <v>288</v>
      </c>
      <c r="J303" s="23">
        <f t="shared" si="177"/>
        <v>15085.956220181164</v>
      </c>
      <c r="K303" s="23">
        <f t="shared" si="177"/>
        <v>7551.3591968795708</v>
      </c>
      <c r="L303" s="23">
        <f t="shared" si="167"/>
        <v>0</v>
      </c>
      <c r="M303" s="23">
        <f t="shared" si="158"/>
        <v>7551.3591968795708</v>
      </c>
      <c r="N303" s="23">
        <f t="shared" si="168"/>
        <v>0</v>
      </c>
      <c r="O303" s="24">
        <f t="shared" si="169"/>
        <v>5633508.6184394984</v>
      </c>
      <c r="P303" s="29"/>
      <c r="Q303" s="29"/>
      <c r="R303" s="2"/>
      <c r="S303" s="2"/>
      <c r="T303" s="2"/>
      <c r="U303" s="2"/>
      <c r="V303" s="2"/>
      <c r="W303" s="2"/>
      <c r="X303" s="2"/>
      <c r="Y303" s="2"/>
      <c r="Z303" s="22">
        <f t="shared" si="170"/>
        <v>288</v>
      </c>
      <c r="AA303" s="23">
        <f t="shared" si="159"/>
        <v>0</v>
      </c>
      <c r="AB303" s="23">
        <f t="shared" si="163"/>
        <v>0</v>
      </c>
      <c r="AC303" s="23">
        <f t="shared" si="160"/>
        <v>0</v>
      </c>
      <c r="AD303" s="24">
        <f t="shared" si="174"/>
        <v>0</v>
      </c>
      <c r="AE303" s="2"/>
      <c r="AF303" s="14"/>
      <c r="AG303" s="2"/>
      <c r="AJ303" s="25">
        <f t="shared" si="157"/>
        <v>0</v>
      </c>
      <c r="AK303" s="25">
        <f t="shared" si="175"/>
        <v>0</v>
      </c>
      <c r="AL303" s="25"/>
      <c r="AM303" s="26">
        <f t="shared" si="164"/>
        <v>0</v>
      </c>
      <c r="AN303" s="26">
        <f t="shared" si="176"/>
        <v>0</v>
      </c>
      <c r="AO303" s="25"/>
      <c r="AP303" s="25"/>
      <c r="AQ303" s="25">
        <f t="shared" si="171"/>
        <v>0</v>
      </c>
      <c r="AR303" s="25">
        <f t="shared" si="161"/>
        <v>0.99817002162701707</v>
      </c>
      <c r="AS303" s="25">
        <f t="shared" si="172"/>
        <v>1</v>
      </c>
      <c r="AT303" s="25">
        <f t="shared" si="162"/>
        <v>0</v>
      </c>
    </row>
    <row r="304" spans="1:46" x14ac:dyDescent="0.25">
      <c r="A304" s="56"/>
      <c r="B304" s="29"/>
      <c r="C304" s="29"/>
      <c r="D304" s="29"/>
      <c r="E304" s="29"/>
      <c r="F304" s="29"/>
      <c r="G304" s="29"/>
      <c r="H304" s="29"/>
      <c r="I304" s="62">
        <f t="shared" si="165"/>
        <v>289</v>
      </c>
      <c r="J304" s="17">
        <f t="shared" si="177"/>
        <v>15085.956220181164</v>
      </c>
      <c r="K304" s="17">
        <f t="shared" si="177"/>
        <v>7551.3591968795708</v>
      </c>
      <c r="L304" s="17">
        <f t="shared" si="167"/>
        <v>0</v>
      </c>
      <c r="M304" s="17">
        <f t="shared" si="158"/>
        <v>7551.3591968795708</v>
      </c>
      <c r="N304" s="17">
        <f t="shared" si="168"/>
        <v>0</v>
      </c>
      <c r="O304" s="18">
        <f>O303*(1+$K$7)</f>
        <v>5718011.2477160906</v>
      </c>
      <c r="P304" s="29"/>
      <c r="Q304" s="29"/>
      <c r="R304" s="2"/>
      <c r="S304" s="2"/>
      <c r="T304" s="2"/>
      <c r="U304" s="2"/>
      <c r="V304" s="2"/>
      <c r="W304" s="2"/>
      <c r="X304" s="2"/>
      <c r="Y304" s="2"/>
      <c r="Z304" s="16">
        <f t="shared" si="170"/>
        <v>289</v>
      </c>
      <c r="AA304" s="17">
        <f t="shared" si="159"/>
        <v>0</v>
      </c>
      <c r="AB304" s="17">
        <f t="shared" si="163"/>
        <v>0</v>
      </c>
      <c r="AC304" s="17">
        <f t="shared" si="160"/>
        <v>0</v>
      </c>
      <c r="AD304" s="18">
        <f t="shared" si="174"/>
        <v>0</v>
      </c>
      <c r="AE304" s="2"/>
      <c r="AF304" s="12"/>
      <c r="AG304" s="2"/>
      <c r="AJ304" s="25">
        <f t="shared" si="157"/>
        <v>0</v>
      </c>
      <c r="AK304" s="25">
        <f t="shared" si="175"/>
        <v>0</v>
      </c>
      <c r="AL304" s="25"/>
      <c r="AM304" s="26">
        <f t="shared" si="164"/>
        <v>0</v>
      </c>
      <c r="AN304" s="26">
        <f t="shared" si="176"/>
        <v>0</v>
      </c>
      <c r="AO304" s="25"/>
      <c r="AP304" s="25"/>
      <c r="AQ304" s="25">
        <f t="shared" si="171"/>
        <v>0</v>
      </c>
      <c r="AR304" s="25">
        <f t="shared" si="161"/>
        <v>0.99817002162701707</v>
      </c>
      <c r="AS304" s="25">
        <f t="shared" si="172"/>
        <v>1</v>
      </c>
      <c r="AT304" s="25">
        <f t="shared" si="162"/>
        <v>0</v>
      </c>
    </row>
    <row r="305" spans="1:46" x14ac:dyDescent="0.25">
      <c r="A305" s="56"/>
      <c r="B305" s="29"/>
      <c r="C305" s="29"/>
      <c r="D305" s="29"/>
      <c r="E305" s="29"/>
      <c r="F305" s="29"/>
      <c r="G305" s="29"/>
      <c r="H305" s="29"/>
      <c r="I305" s="59">
        <f t="shared" si="165"/>
        <v>290</v>
      </c>
      <c r="J305" s="20">
        <f t="shared" si="177"/>
        <v>15085.956220181164</v>
      </c>
      <c r="K305" s="20">
        <f t="shared" si="177"/>
        <v>7551.3591968795708</v>
      </c>
      <c r="L305" s="20">
        <f t="shared" si="167"/>
        <v>0</v>
      </c>
      <c r="M305" s="20">
        <f t="shared" si="158"/>
        <v>7551.3591968795708</v>
      </c>
      <c r="N305" s="20">
        <f t="shared" si="168"/>
        <v>0</v>
      </c>
      <c r="O305" s="21">
        <f t="shared" si="169"/>
        <v>5718011.2477160906</v>
      </c>
      <c r="P305" s="29"/>
      <c r="Q305" s="29"/>
      <c r="R305" s="2"/>
      <c r="S305" s="2"/>
      <c r="T305" s="2"/>
      <c r="U305" s="2"/>
      <c r="V305" s="2"/>
      <c r="W305" s="2"/>
      <c r="X305" s="2"/>
      <c r="Y305" s="2"/>
      <c r="Z305" s="19">
        <f t="shared" si="170"/>
        <v>290</v>
      </c>
      <c r="AA305" s="20">
        <f t="shared" si="159"/>
        <v>0</v>
      </c>
      <c r="AB305" s="20">
        <f t="shared" si="163"/>
        <v>0</v>
      </c>
      <c r="AC305" s="20">
        <f t="shared" si="160"/>
        <v>0</v>
      </c>
      <c r="AD305" s="21">
        <f t="shared" si="174"/>
        <v>0</v>
      </c>
      <c r="AE305" s="2"/>
      <c r="AF305" s="13"/>
      <c r="AG305" s="2"/>
      <c r="AJ305" s="25">
        <f t="shared" si="157"/>
        <v>0</v>
      </c>
      <c r="AK305" s="25">
        <f t="shared" si="175"/>
        <v>0</v>
      </c>
      <c r="AL305" s="25"/>
      <c r="AM305" s="26">
        <f t="shared" si="164"/>
        <v>0</v>
      </c>
      <c r="AN305" s="26">
        <f t="shared" si="176"/>
        <v>0</v>
      </c>
      <c r="AO305" s="25"/>
      <c r="AP305" s="25"/>
      <c r="AQ305" s="25">
        <f t="shared" si="171"/>
        <v>0</v>
      </c>
      <c r="AR305" s="25">
        <f t="shared" si="161"/>
        <v>0.99817002162701707</v>
      </c>
      <c r="AS305" s="25">
        <f t="shared" si="172"/>
        <v>1</v>
      </c>
      <c r="AT305" s="25">
        <f t="shared" si="162"/>
        <v>0</v>
      </c>
    </row>
    <row r="306" spans="1:46" x14ac:dyDescent="0.25">
      <c r="A306" s="56"/>
      <c r="B306" s="29"/>
      <c r="C306" s="29"/>
      <c r="D306" s="29"/>
      <c r="E306" s="29"/>
      <c r="F306" s="29"/>
      <c r="G306" s="29"/>
      <c r="H306" s="29"/>
      <c r="I306" s="59">
        <f t="shared" si="165"/>
        <v>291</v>
      </c>
      <c r="J306" s="20">
        <f t="shared" si="177"/>
        <v>15085.956220181164</v>
      </c>
      <c r="K306" s="20">
        <f t="shared" si="177"/>
        <v>7551.3591968795708</v>
      </c>
      <c r="L306" s="20">
        <f t="shared" si="167"/>
        <v>0</v>
      </c>
      <c r="M306" s="20">
        <f t="shared" si="158"/>
        <v>7551.3591968795708</v>
      </c>
      <c r="N306" s="20">
        <f t="shared" si="168"/>
        <v>0</v>
      </c>
      <c r="O306" s="21">
        <f t="shared" si="169"/>
        <v>5718011.2477160906</v>
      </c>
      <c r="P306" s="29"/>
      <c r="Q306" s="29"/>
      <c r="R306" s="2"/>
      <c r="S306" s="2"/>
      <c r="T306" s="2"/>
      <c r="U306" s="2"/>
      <c r="V306" s="2"/>
      <c r="W306" s="2"/>
      <c r="X306" s="2"/>
      <c r="Y306" s="2"/>
      <c r="Z306" s="19">
        <f t="shared" si="170"/>
        <v>291</v>
      </c>
      <c r="AA306" s="20">
        <f t="shared" si="159"/>
        <v>0</v>
      </c>
      <c r="AB306" s="20">
        <f t="shared" si="163"/>
        <v>0</v>
      </c>
      <c r="AC306" s="20">
        <f t="shared" si="160"/>
        <v>0</v>
      </c>
      <c r="AD306" s="21">
        <f t="shared" si="174"/>
        <v>0</v>
      </c>
      <c r="AE306" s="2"/>
      <c r="AF306" s="13"/>
      <c r="AG306" s="2"/>
      <c r="AJ306" s="25">
        <f t="shared" si="157"/>
        <v>0</v>
      </c>
      <c r="AK306" s="25">
        <f t="shared" si="175"/>
        <v>0</v>
      </c>
      <c r="AL306" s="25"/>
      <c r="AM306" s="26">
        <f t="shared" si="164"/>
        <v>0</v>
      </c>
      <c r="AN306" s="26">
        <f t="shared" si="176"/>
        <v>0</v>
      </c>
      <c r="AO306" s="25"/>
      <c r="AP306" s="25"/>
      <c r="AQ306" s="25">
        <f t="shared" si="171"/>
        <v>0</v>
      </c>
      <c r="AR306" s="25">
        <f t="shared" si="161"/>
        <v>0.99817002162701707</v>
      </c>
      <c r="AS306" s="25">
        <f t="shared" si="172"/>
        <v>1</v>
      </c>
      <c r="AT306" s="25">
        <f t="shared" si="162"/>
        <v>0</v>
      </c>
    </row>
    <row r="307" spans="1:46" x14ac:dyDescent="0.25">
      <c r="A307" s="56"/>
      <c r="B307" s="29"/>
      <c r="C307" s="29"/>
      <c r="D307" s="29"/>
      <c r="E307" s="29"/>
      <c r="F307" s="29"/>
      <c r="G307" s="29"/>
      <c r="H307" s="29"/>
      <c r="I307" s="59">
        <f t="shared" si="165"/>
        <v>292</v>
      </c>
      <c r="J307" s="20">
        <f t="shared" si="177"/>
        <v>15085.956220181164</v>
      </c>
      <c r="K307" s="20">
        <f t="shared" si="177"/>
        <v>7551.3591968795708</v>
      </c>
      <c r="L307" s="20">
        <f t="shared" si="167"/>
        <v>0</v>
      </c>
      <c r="M307" s="20">
        <f t="shared" si="158"/>
        <v>7551.3591968795708</v>
      </c>
      <c r="N307" s="20">
        <f t="shared" si="168"/>
        <v>0</v>
      </c>
      <c r="O307" s="21">
        <f t="shared" si="169"/>
        <v>5718011.2477160906</v>
      </c>
      <c r="P307" s="29"/>
      <c r="Q307" s="29"/>
      <c r="R307" s="2"/>
      <c r="S307" s="2"/>
      <c r="T307" s="2"/>
      <c r="U307" s="2"/>
      <c r="V307" s="2"/>
      <c r="W307" s="2"/>
      <c r="X307" s="2"/>
      <c r="Y307" s="2"/>
      <c r="Z307" s="19">
        <f t="shared" si="170"/>
        <v>292</v>
      </c>
      <c r="AA307" s="20">
        <f t="shared" si="159"/>
        <v>0</v>
      </c>
      <c r="AB307" s="20">
        <f t="shared" si="163"/>
        <v>0</v>
      </c>
      <c r="AC307" s="20">
        <f t="shared" si="160"/>
        <v>0</v>
      </c>
      <c r="AD307" s="21">
        <f t="shared" si="174"/>
        <v>0</v>
      </c>
      <c r="AE307" s="2"/>
      <c r="AF307" s="13"/>
      <c r="AG307" s="2"/>
      <c r="AJ307" s="25">
        <f t="shared" si="157"/>
        <v>0</v>
      </c>
      <c r="AK307" s="25">
        <f t="shared" si="175"/>
        <v>0</v>
      </c>
      <c r="AL307" s="25"/>
      <c r="AM307" s="26">
        <f t="shared" si="164"/>
        <v>0</v>
      </c>
      <c r="AN307" s="26">
        <f t="shared" si="176"/>
        <v>0</v>
      </c>
      <c r="AO307" s="25"/>
      <c r="AP307" s="25"/>
      <c r="AQ307" s="25">
        <f t="shared" si="171"/>
        <v>0</v>
      </c>
      <c r="AR307" s="25">
        <f t="shared" si="161"/>
        <v>0.99817002162701707</v>
      </c>
      <c r="AS307" s="25">
        <f t="shared" si="172"/>
        <v>1</v>
      </c>
      <c r="AT307" s="25">
        <f t="shared" si="162"/>
        <v>0</v>
      </c>
    </row>
    <row r="308" spans="1:46" x14ac:dyDescent="0.25">
      <c r="A308" s="56"/>
      <c r="B308" s="29"/>
      <c r="C308" s="29"/>
      <c r="D308" s="29"/>
      <c r="E308" s="29"/>
      <c r="F308" s="29"/>
      <c r="G308" s="29"/>
      <c r="H308" s="29"/>
      <c r="I308" s="59">
        <f t="shared" si="165"/>
        <v>293</v>
      </c>
      <c r="J308" s="20">
        <f t="shared" si="177"/>
        <v>15085.956220181164</v>
      </c>
      <c r="K308" s="20">
        <f t="shared" si="177"/>
        <v>7551.3591968795708</v>
      </c>
      <c r="L308" s="20">
        <f t="shared" si="167"/>
        <v>0</v>
      </c>
      <c r="M308" s="20">
        <f t="shared" si="158"/>
        <v>7551.3591968795708</v>
      </c>
      <c r="N308" s="20">
        <f t="shared" si="168"/>
        <v>0</v>
      </c>
      <c r="O308" s="21">
        <f t="shared" si="169"/>
        <v>5718011.2477160906</v>
      </c>
      <c r="P308" s="29"/>
      <c r="Q308" s="29"/>
      <c r="R308" s="2"/>
      <c r="S308" s="2"/>
      <c r="T308" s="2"/>
      <c r="U308" s="2"/>
      <c r="V308" s="2"/>
      <c r="W308" s="2"/>
      <c r="X308" s="2"/>
      <c r="Y308" s="2"/>
      <c r="Z308" s="19">
        <f t="shared" si="170"/>
        <v>293</v>
      </c>
      <c r="AA308" s="20">
        <f t="shared" si="159"/>
        <v>0</v>
      </c>
      <c r="AB308" s="20">
        <f t="shared" si="163"/>
        <v>0</v>
      </c>
      <c r="AC308" s="20">
        <f t="shared" si="160"/>
        <v>0</v>
      </c>
      <c r="AD308" s="21">
        <f t="shared" si="174"/>
        <v>0</v>
      </c>
      <c r="AE308" s="2"/>
      <c r="AF308" s="13"/>
      <c r="AG308" s="2"/>
      <c r="AJ308" s="25">
        <f t="shared" si="157"/>
        <v>0</v>
      </c>
      <c r="AK308" s="25">
        <f t="shared" si="175"/>
        <v>0</v>
      </c>
      <c r="AL308" s="25"/>
      <c r="AM308" s="26">
        <f t="shared" si="164"/>
        <v>0</v>
      </c>
      <c r="AN308" s="26">
        <f t="shared" si="176"/>
        <v>0</v>
      </c>
      <c r="AO308" s="25"/>
      <c r="AP308" s="25"/>
      <c r="AQ308" s="25">
        <f t="shared" si="171"/>
        <v>0</v>
      </c>
      <c r="AR308" s="25">
        <f t="shared" si="161"/>
        <v>0.99817002162701707</v>
      </c>
      <c r="AS308" s="25">
        <f t="shared" si="172"/>
        <v>1</v>
      </c>
      <c r="AT308" s="25">
        <f t="shared" si="162"/>
        <v>0</v>
      </c>
    </row>
    <row r="309" spans="1:46" x14ac:dyDescent="0.25">
      <c r="A309" s="56"/>
      <c r="B309" s="29"/>
      <c r="C309" s="29"/>
      <c r="D309" s="29"/>
      <c r="E309" s="29"/>
      <c r="F309" s="29"/>
      <c r="G309" s="29"/>
      <c r="H309" s="29"/>
      <c r="I309" s="59">
        <f t="shared" si="165"/>
        <v>294</v>
      </c>
      <c r="J309" s="20">
        <f t="shared" si="177"/>
        <v>15085.956220181164</v>
      </c>
      <c r="K309" s="20">
        <f t="shared" si="177"/>
        <v>7551.3591968795708</v>
      </c>
      <c r="L309" s="20">
        <f t="shared" si="167"/>
        <v>0</v>
      </c>
      <c r="M309" s="20">
        <f t="shared" si="158"/>
        <v>7551.3591968795708</v>
      </c>
      <c r="N309" s="20">
        <f t="shared" si="168"/>
        <v>0</v>
      </c>
      <c r="O309" s="21">
        <f t="shared" si="169"/>
        <v>5718011.2477160906</v>
      </c>
      <c r="P309" s="29"/>
      <c r="Q309" s="29"/>
      <c r="R309" s="2"/>
      <c r="S309" s="2"/>
      <c r="T309" s="2"/>
      <c r="U309" s="2"/>
      <c r="V309" s="2"/>
      <c r="W309" s="2"/>
      <c r="X309" s="2"/>
      <c r="Y309" s="2"/>
      <c r="Z309" s="19">
        <f t="shared" si="170"/>
        <v>294</v>
      </c>
      <c r="AA309" s="20">
        <f t="shared" si="159"/>
        <v>0</v>
      </c>
      <c r="AB309" s="20">
        <f t="shared" si="163"/>
        <v>0</v>
      </c>
      <c r="AC309" s="20">
        <f t="shared" si="160"/>
        <v>0</v>
      </c>
      <c r="AD309" s="21">
        <f t="shared" si="174"/>
        <v>0</v>
      </c>
      <c r="AE309" s="2"/>
      <c r="AF309" s="13"/>
      <c r="AG309" s="2"/>
      <c r="AJ309" s="25">
        <f t="shared" si="157"/>
        <v>0</v>
      </c>
      <c r="AK309" s="25">
        <f t="shared" si="175"/>
        <v>0</v>
      </c>
      <c r="AL309" s="25"/>
      <c r="AM309" s="26">
        <f t="shared" si="164"/>
        <v>0</v>
      </c>
      <c r="AN309" s="26">
        <f t="shared" si="176"/>
        <v>0</v>
      </c>
      <c r="AO309" s="25"/>
      <c r="AP309" s="25"/>
      <c r="AQ309" s="25">
        <f t="shared" si="171"/>
        <v>0</v>
      </c>
      <c r="AR309" s="25">
        <f t="shared" si="161"/>
        <v>0.99817002162701707</v>
      </c>
      <c r="AS309" s="25">
        <f t="shared" si="172"/>
        <v>1</v>
      </c>
      <c r="AT309" s="25">
        <f t="shared" si="162"/>
        <v>0</v>
      </c>
    </row>
    <row r="310" spans="1:46" x14ac:dyDescent="0.25">
      <c r="A310" s="56"/>
      <c r="B310" s="29"/>
      <c r="C310" s="29"/>
      <c r="D310" s="29"/>
      <c r="E310" s="29"/>
      <c r="F310" s="29"/>
      <c r="G310" s="29"/>
      <c r="H310" s="29"/>
      <c r="I310" s="59">
        <f t="shared" si="165"/>
        <v>295</v>
      </c>
      <c r="J310" s="20">
        <f>J309*(1+$K$4)</f>
        <v>15236.815782382975</v>
      </c>
      <c r="K310" s="20">
        <f t="shared" ref="K310" si="179">J310-($O$4+$O$7+$O$9)*POWER((1+$K$4),(I309-6)/12)</f>
        <v>7626.8727888483636</v>
      </c>
      <c r="L310" s="20">
        <f t="shared" si="167"/>
        <v>0</v>
      </c>
      <c r="M310" s="20">
        <f t="shared" si="158"/>
        <v>7626.8727888483636</v>
      </c>
      <c r="N310" s="20">
        <f t="shared" si="168"/>
        <v>0</v>
      </c>
      <c r="O310" s="21">
        <f t="shared" si="169"/>
        <v>5718011.2477160906</v>
      </c>
      <c r="P310" s="29"/>
      <c r="Q310" s="29"/>
      <c r="R310" s="2"/>
      <c r="S310" s="2"/>
      <c r="T310" s="2"/>
      <c r="U310" s="2"/>
      <c r="V310" s="2"/>
      <c r="W310" s="2"/>
      <c r="X310" s="2"/>
      <c r="Y310" s="2"/>
      <c r="Z310" s="19">
        <f t="shared" si="170"/>
        <v>295</v>
      </c>
      <c r="AA310" s="20">
        <f t="shared" si="159"/>
        <v>0</v>
      </c>
      <c r="AB310" s="20">
        <f t="shared" si="163"/>
        <v>0</v>
      </c>
      <c r="AC310" s="20">
        <f t="shared" si="160"/>
        <v>0</v>
      </c>
      <c r="AD310" s="21">
        <f t="shared" si="174"/>
        <v>0</v>
      </c>
      <c r="AE310" s="2"/>
      <c r="AF310" s="13"/>
      <c r="AG310" s="2"/>
      <c r="AJ310" s="25">
        <f t="shared" si="157"/>
        <v>0</v>
      </c>
      <c r="AK310" s="25">
        <f t="shared" si="175"/>
        <v>0</v>
      </c>
      <c r="AL310" s="25"/>
      <c r="AM310" s="26">
        <f t="shared" si="164"/>
        <v>0</v>
      </c>
      <c r="AN310" s="26">
        <f t="shared" si="176"/>
        <v>0</v>
      </c>
      <c r="AO310" s="25"/>
      <c r="AP310" s="25"/>
      <c r="AQ310" s="25">
        <f t="shared" si="171"/>
        <v>0</v>
      </c>
      <c r="AR310" s="25">
        <f t="shared" si="161"/>
        <v>0.99817002162701707</v>
      </c>
      <c r="AS310" s="25">
        <f t="shared" si="172"/>
        <v>1</v>
      </c>
      <c r="AT310" s="25">
        <f t="shared" si="162"/>
        <v>0</v>
      </c>
    </row>
    <row r="311" spans="1:46" x14ac:dyDescent="0.25">
      <c r="A311" s="56"/>
      <c r="B311" s="29"/>
      <c r="C311" s="29"/>
      <c r="D311" s="29"/>
      <c r="E311" s="29"/>
      <c r="F311" s="29"/>
      <c r="G311" s="29"/>
      <c r="H311" s="29"/>
      <c r="I311" s="59">
        <f t="shared" si="165"/>
        <v>296</v>
      </c>
      <c r="J311" s="20">
        <f t="shared" si="177"/>
        <v>15236.815782382975</v>
      </c>
      <c r="K311" s="20">
        <f t="shared" si="177"/>
        <v>7626.8727888483636</v>
      </c>
      <c r="L311" s="20">
        <f t="shared" si="167"/>
        <v>0</v>
      </c>
      <c r="M311" s="20">
        <f t="shared" si="158"/>
        <v>7626.8727888483636</v>
      </c>
      <c r="N311" s="20">
        <f t="shared" si="168"/>
        <v>0</v>
      </c>
      <c r="O311" s="21">
        <f t="shared" si="169"/>
        <v>5718011.2477160906</v>
      </c>
      <c r="P311" s="29"/>
      <c r="Q311" s="29"/>
      <c r="R311" s="2"/>
      <c r="S311" s="2"/>
      <c r="T311" s="2"/>
      <c r="U311" s="2"/>
      <c r="V311" s="2"/>
      <c r="W311" s="2"/>
      <c r="X311" s="2"/>
      <c r="Y311" s="2"/>
      <c r="Z311" s="19">
        <f t="shared" si="170"/>
        <v>296</v>
      </c>
      <c r="AA311" s="20">
        <f t="shared" si="159"/>
        <v>0</v>
      </c>
      <c r="AB311" s="20">
        <f t="shared" si="163"/>
        <v>0</v>
      </c>
      <c r="AC311" s="20">
        <f t="shared" si="160"/>
        <v>0</v>
      </c>
      <c r="AD311" s="21">
        <f t="shared" si="174"/>
        <v>0</v>
      </c>
      <c r="AE311" s="2"/>
      <c r="AF311" s="13"/>
      <c r="AG311" s="2"/>
      <c r="AJ311" s="25">
        <f t="shared" si="157"/>
        <v>0</v>
      </c>
      <c r="AK311" s="25">
        <f t="shared" si="175"/>
        <v>0</v>
      </c>
      <c r="AL311" s="25"/>
      <c r="AM311" s="26">
        <f t="shared" si="164"/>
        <v>0</v>
      </c>
      <c r="AN311" s="26">
        <f t="shared" si="176"/>
        <v>0</v>
      </c>
      <c r="AO311" s="25"/>
      <c r="AP311" s="25"/>
      <c r="AQ311" s="25">
        <f t="shared" si="171"/>
        <v>0</v>
      </c>
      <c r="AR311" s="25">
        <f t="shared" si="161"/>
        <v>0.99817002162701707</v>
      </c>
      <c r="AS311" s="25">
        <f t="shared" si="172"/>
        <v>1</v>
      </c>
      <c r="AT311" s="25">
        <f t="shared" si="162"/>
        <v>0</v>
      </c>
    </row>
    <row r="312" spans="1:46" x14ac:dyDescent="0.25">
      <c r="A312" s="56"/>
      <c r="B312" s="29"/>
      <c r="C312" s="29"/>
      <c r="D312" s="29"/>
      <c r="E312" s="29"/>
      <c r="F312" s="29"/>
      <c r="G312" s="29"/>
      <c r="H312" s="29"/>
      <c r="I312" s="59">
        <f t="shared" si="165"/>
        <v>297</v>
      </c>
      <c r="J312" s="20">
        <f t="shared" si="177"/>
        <v>15236.815782382975</v>
      </c>
      <c r="K312" s="20">
        <f t="shared" si="177"/>
        <v>7626.8727888483636</v>
      </c>
      <c r="L312" s="20">
        <f t="shared" si="167"/>
        <v>0</v>
      </c>
      <c r="M312" s="20">
        <f t="shared" si="158"/>
        <v>7626.8727888483636</v>
      </c>
      <c r="N312" s="20">
        <f t="shared" si="168"/>
        <v>0</v>
      </c>
      <c r="O312" s="21">
        <f t="shared" si="169"/>
        <v>5718011.2477160906</v>
      </c>
      <c r="P312" s="29"/>
      <c r="Q312" s="29"/>
      <c r="R312" s="2"/>
      <c r="S312" s="2"/>
      <c r="T312" s="2"/>
      <c r="U312" s="2"/>
      <c r="V312" s="2"/>
      <c r="W312" s="2"/>
      <c r="X312" s="2"/>
      <c r="Y312" s="2"/>
      <c r="Z312" s="19">
        <f t="shared" si="170"/>
        <v>297</v>
      </c>
      <c r="AA312" s="20">
        <f t="shared" si="159"/>
        <v>0</v>
      </c>
      <c r="AB312" s="20">
        <f t="shared" si="163"/>
        <v>0</v>
      </c>
      <c r="AC312" s="20">
        <f t="shared" si="160"/>
        <v>0</v>
      </c>
      <c r="AD312" s="21">
        <f t="shared" si="174"/>
        <v>0</v>
      </c>
      <c r="AE312" s="2"/>
      <c r="AF312" s="13"/>
      <c r="AG312" s="2"/>
      <c r="AJ312" s="25">
        <f t="shared" si="157"/>
        <v>0</v>
      </c>
      <c r="AK312" s="25">
        <f t="shared" si="175"/>
        <v>0</v>
      </c>
      <c r="AL312" s="25"/>
      <c r="AM312" s="26">
        <f t="shared" si="164"/>
        <v>0</v>
      </c>
      <c r="AN312" s="26">
        <f t="shared" si="176"/>
        <v>0</v>
      </c>
      <c r="AO312" s="25"/>
      <c r="AP312" s="25"/>
      <c r="AQ312" s="25">
        <f t="shared" si="171"/>
        <v>0</v>
      </c>
      <c r="AR312" s="25">
        <f t="shared" si="161"/>
        <v>0.99817002162701707</v>
      </c>
      <c r="AS312" s="25">
        <f t="shared" si="172"/>
        <v>1</v>
      </c>
      <c r="AT312" s="25">
        <f t="shared" si="162"/>
        <v>0</v>
      </c>
    </row>
    <row r="313" spans="1:46" x14ac:dyDescent="0.25">
      <c r="A313" s="56"/>
      <c r="B313" s="29"/>
      <c r="C313" s="29"/>
      <c r="D313" s="29"/>
      <c r="E313" s="29"/>
      <c r="F313" s="29"/>
      <c r="G313" s="29"/>
      <c r="H313" s="29"/>
      <c r="I313" s="59">
        <f t="shared" si="165"/>
        <v>298</v>
      </c>
      <c r="J313" s="20">
        <f t="shared" si="177"/>
        <v>15236.815782382975</v>
      </c>
      <c r="K313" s="20">
        <f t="shared" si="177"/>
        <v>7626.8727888483636</v>
      </c>
      <c r="L313" s="20">
        <f t="shared" si="167"/>
        <v>0</v>
      </c>
      <c r="M313" s="20">
        <f t="shared" si="158"/>
        <v>7626.8727888483636</v>
      </c>
      <c r="N313" s="20">
        <f t="shared" si="168"/>
        <v>0</v>
      </c>
      <c r="O313" s="21">
        <f t="shared" si="169"/>
        <v>5718011.2477160906</v>
      </c>
      <c r="P313" s="29"/>
      <c r="Q313" s="29"/>
      <c r="R313" s="2"/>
      <c r="S313" s="2"/>
      <c r="T313" s="2"/>
      <c r="U313" s="2"/>
      <c r="V313" s="2"/>
      <c r="W313" s="2"/>
      <c r="X313" s="2"/>
      <c r="Y313" s="2"/>
      <c r="Z313" s="19">
        <f t="shared" si="170"/>
        <v>298</v>
      </c>
      <c r="AA313" s="20">
        <f t="shared" si="159"/>
        <v>0</v>
      </c>
      <c r="AB313" s="20">
        <f t="shared" si="163"/>
        <v>0</v>
      </c>
      <c r="AC313" s="20">
        <f t="shared" si="160"/>
        <v>0</v>
      </c>
      <c r="AD313" s="21">
        <f t="shared" si="174"/>
        <v>0</v>
      </c>
      <c r="AE313" s="2"/>
      <c r="AF313" s="13"/>
      <c r="AG313" s="2"/>
      <c r="AJ313" s="25">
        <f t="shared" si="157"/>
        <v>0</v>
      </c>
      <c r="AK313" s="25">
        <f t="shared" si="175"/>
        <v>0</v>
      </c>
      <c r="AL313" s="25"/>
      <c r="AM313" s="26">
        <f t="shared" si="164"/>
        <v>0</v>
      </c>
      <c r="AN313" s="26">
        <f t="shared" si="176"/>
        <v>0</v>
      </c>
      <c r="AO313" s="25"/>
      <c r="AP313" s="25"/>
      <c r="AQ313" s="25">
        <f t="shared" si="171"/>
        <v>0</v>
      </c>
      <c r="AR313" s="25">
        <f t="shared" si="161"/>
        <v>0.99817002162701707</v>
      </c>
      <c r="AS313" s="25">
        <f t="shared" si="172"/>
        <v>1</v>
      </c>
      <c r="AT313" s="25">
        <f t="shared" si="162"/>
        <v>0</v>
      </c>
    </row>
    <row r="314" spans="1:46" x14ac:dyDescent="0.25">
      <c r="A314" s="56"/>
      <c r="B314" s="29"/>
      <c r="C314" s="29"/>
      <c r="D314" s="29"/>
      <c r="E314" s="29"/>
      <c r="F314" s="29"/>
      <c r="G314" s="29"/>
      <c r="H314" s="29"/>
      <c r="I314" s="59">
        <f t="shared" si="165"/>
        <v>299</v>
      </c>
      <c r="J314" s="20">
        <f t="shared" si="177"/>
        <v>15236.815782382975</v>
      </c>
      <c r="K314" s="20">
        <f t="shared" si="177"/>
        <v>7626.8727888483636</v>
      </c>
      <c r="L314" s="20">
        <f t="shared" si="167"/>
        <v>0</v>
      </c>
      <c r="M314" s="20">
        <f t="shared" si="158"/>
        <v>7626.8727888483636</v>
      </c>
      <c r="N314" s="20">
        <f t="shared" si="168"/>
        <v>0</v>
      </c>
      <c r="O314" s="21">
        <f t="shared" si="169"/>
        <v>5718011.2477160906</v>
      </c>
      <c r="P314" s="29"/>
      <c r="Q314" s="29"/>
      <c r="R314" s="2"/>
      <c r="S314" s="2"/>
      <c r="T314" s="2"/>
      <c r="U314" s="2"/>
      <c r="V314" s="2"/>
      <c r="W314" s="2"/>
      <c r="X314" s="2"/>
      <c r="Y314" s="2"/>
      <c r="Z314" s="19">
        <f t="shared" si="170"/>
        <v>299</v>
      </c>
      <c r="AA314" s="20">
        <f t="shared" si="159"/>
        <v>0</v>
      </c>
      <c r="AB314" s="20">
        <f t="shared" si="163"/>
        <v>0</v>
      </c>
      <c r="AC314" s="20">
        <f t="shared" si="160"/>
        <v>0</v>
      </c>
      <c r="AD314" s="21">
        <f t="shared" si="174"/>
        <v>0</v>
      </c>
      <c r="AE314" s="2"/>
      <c r="AF314" s="13"/>
      <c r="AG314" s="2"/>
      <c r="AJ314" s="25">
        <f t="shared" si="157"/>
        <v>0</v>
      </c>
      <c r="AK314" s="25">
        <f t="shared" si="175"/>
        <v>0</v>
      </c>
      <c r="AL314" s="25"/>
      <c r="AM314" s="26">
        <f t="shared" si="164"/>
        <v>0</v>
      </c>
      <c r="AN314" s="26">
        <f t="shared" si="176"/>
        <v>0</v>
      </c>
      <c r="AO314" s="25"/>
      <c r="AP314" s="25"/>
      <c r="AQ314" s="25">
        <f t="shared" si="171"/>
        <v>0</v>
      </c>
      <c r="AR314" s="25">
        <f t="shared" si="161"/>
        <v>0.99817002162701707</v>
      </c>
      <c r="AS314" s="25">
        <f t="shared" si="172"/>
        <v>1</v>
      </c>
      <c r="AT314" s="25">
        <f t="shared" si="162"/>
        <v>0</v>
      </c>
    </row>
    <row r="315" spans="1:46" x14ac:dyDescent="0.25">
      <c r="A315" s="56"/>
      <c r="B315" s="29"/>
      <c r="C315" s="29"/>
      <c r="D315" s="29"/>
      <c r="E315" s="29"/>
      <c r="F315" s="29"/>
      <c r="G315" s="29"/>
      <c r="H315" s="29"/>
      <c r="I315" s="60">
        <f t="shared" si="165"/>
        <v>300</v>
      </c>
      <c r="J315" s="23">
        <f t="shared" si="177"/>
        <v>15236.815782382975</v>
      </c>
      <c r="K315" s="23">
        <f t="shared" si="177"/>
        <v>7626.8727888483636</v>
      </c>
      <c r="L315" s="23">
        <f t="shared" si="167"/>
        <v>0</v>
      </c>
      <c r="M315" s="23">
        <f t="shared" si="158"/>
        <v>7626.8727888483636</v>
      </c>
      <c r="N315" s="23">
        <f t="shared" si="168"/>
        <v>0</v>
      </c>
      <c r="O315" s="24">
        <f t="shared" si="169"/>
        <v>5718011.2477160906</v>
      </c>
      <c r="P315" s="29"/>
      <c r="Q315" s="29"/>
      <c r="R315" s="2"/>
      <c r="S315" s="2"/>
      <c r="T315" s="2"/>
      <c r="U315" s="2"/>
      <c r="V315" s="2"/>
      <c r="W315" s="2"/>
      <c r="X315" s="2"/>
      <c r="Y315" s="2"/>
      <c r="Z315" s="22">
        <f t="shared" si="170"/>
        <v>300</v>
      </c>
      <c r="AA315" s="23">
        <f t="shared" si="159"/>
        <v>0</v>
      </c>
      <c r="AB315" s="23">
        <f t="shared" si="163"/>
        <v>0</v>
      </c>
      <c r="AC315" s="23">
        <f t="shared" si="160"/>
        <v>0</v>
      </c>
      <c r="AD315" s="24">
        <f t="shared" si="174"/>
        <v>0</v>
      </c>
      <c r="AE315" s="2"/>
      <c r="AF315" s="14"/>
      <c r="AG315" s="2"/>
      <c r="AJ315" s="25">
        <f t="shared" si="157"/>
        <v>0</v>
      </c>
      <c r="AK315" s="25">
        <f t="shared" si="175"/>
        <v>0</v>
      </c>
      <c r="AL315" s="25"/>
      <c r="AM315" s="26">
        <f t="shared" si="164"/>
        <v>0</v>
      </c>
      <c r="AN315" s="26">
        <f t="shared" si="176"/>
        <v>0</v>
      </c>
      <c r="AO315" s="25"/>
      <c r="AP315" s="25"/>
      <c r="AQ315" s="25">
        <f t="shared" si="171"/>
        <v>0</v>
      </c>
      <c r="AR315" s="25">
        <f t="shared" si="161"/>
        <v>0.99817002162701707</v>
      </c>
      <c r="AS315" s="25">
        <f t="shared" si="172"/>
        <v>1</v>
      </c>
      <c r="AT315" s="25">
        <f t="shared" si="162"/>
        <v>0</v>
      </c>
    </row>
    <row r="316" spans="1:46" x14ac:dyDescent="0.25">
      <c r="A316" s="56"/>
      <c r="B316" s="29"/>
      <c r="C316" s="29"/>
      <c r="D316" s="29"/>
      <c r="E316" s="29"/>
      <c r="F316" s="29"/>
      <c r="G316" s="29"/>
      <c r="H316" s="29"/>
      <c r="I316" s="62">
        <f t="shared" si="165"/>
        <v>301</v>
      </c>
      <c r="J316" s="17">
        <f t="shared" si="177"/>
        <v>15236.815782382975</v>
      </c>
      <c r="K316" s="17">
        <f t="shared" si="177"/>
        <v>7626.8727888483636</v>
      </c>
      <c r="L316" s="17">
        <f t="shared" si="167"/>
        <v>0</v>
      </c>
      <c r="M316" s="17">
        <f t="shared" si="158"/>
        <v>7626.8727888483636</v>
      </c>
      <c r="N316" s="17">
        <f t="shared" si="168"/>
        <v>0</v>
      </c>
      <c r="O316" s="18">
        <f>O315*(1+$K$7)</f>
        <v>5803781.4164318312</v>
      </c>
      <c r="P316" s="29"/>
      <c r="Q316" s="29"/>
      <c r="R316" s="2"/>
      <c r="S316" s="2"/>
      <c r="T316" s="2"/>
      <c r="U316" s="2"/>
      <c r="V316" s="2"/>
      <c r="W316" s="2"/>
      <c r="X316" s="2"/>
      <c r="Y316" s="2"/>
      <c r="Z316" s="16">
        <f t="shared" si="170"/>
        <v>301</v>
      </c>
      <c r="AA316" s="17">
        <f t="shared" si="159"/>
        <v>0</v>
      </c>
      <c r="AB316" s="17">
        <f t="shared" si="163"/>
        <v>0</v>
      </c>
      <c r="AC316" s="17">
        <f t="shared" si="160"/>
        <v>0</v>
      </c>
      <c r="AD316" s="18">
        <f t="shared" si="174"/>
        <v>0</v>
      </c>
      <c r="AE316" s="2"/>
      <c r="AF316" s="12"/>
      <c r="AG316" s="2"/>
      <c r="AJ316" s="25">
        <f t="shared" si="157"/>
        <v>0</v>
      </c>
      <c r="AK316" s="25">
        <f t="shared" si="175"/>
        <v>0</v>
      </c>
      <c r="AL316" s="25"/>
      <c r="AM316" s="26">
        <f t="shared" si="164"/>
        <v>0</v>
      </c>
      <c r="AN316" s="26">
        <f t="shared" si="176"/>
        <v>0</v>
      </c>
      <c r="AO316" s="25"/>
      <c r="AP316" s="25"/>
      <c r="AQ316" s="25">
        <f t="shared" si="171"/>
        <v>0</v>
      </c>
      <c r="AR316" s="25">
        <f t="shared" si="161"/>
        <v>0.99817002162701707</v>
      </c>
      <c r="AS316" s="25">
        <f t="shared" si="172"/>
        <v>1</v>
      </c>
      <c r="AT316" s="25">
        <f t="shared" si="162"/>
        <v>0</v>
      </c>
    </row>
    <row r="317" spans="1:46" x14ac:dyDescent="0.25">
      <c r="A317" s="56"/>
      <c r="B317" s="29"/>
      <c r="C317" s="29"/>
      <c r="D317" s="29"/>
      <c r="E317" s="29"/>
      <c r="F317" s="29"/>
      <c r="G317" s="29"/>
      <c r="H317" s="29"/>
      <c r="I317" s="59">
        <f t="shared" si="165"/>
        <v>302</v>
      </c>
      <c r="J317" s="20">
        <f t="shared" si="177"/>
        <v>15236.815782382975</v>
      </c>
      <c r="K317" s="20">
        <f t="shared" si="177"/>
        <v>7626.8727888483636</v>
      </c>
      <c r="L317" s="20">
        <f t="shared" si="167"/>
        <v>0</v>
      </c>
      <c r="M317" s="20">
        <f t="shared" si="158"/>
        <v>7626.8727888483636</v>
      </c>
      <c r="N317" s="20">
        <f t="shared" si="168"/>
        <v>0</v>
      </c>
      <c r="O317" s="21">
        <f t="shared" si="169"/>
        <v>5803781.4164318312</v>
      </c>
      <c r="P317" s="29"/>
      <c r="Q317" s="29"/>
      <c r="R317" s="2"/>
      <c r="S317" s="2"/>
      <c r="T317" s="2"/>
      <c r="U317" s="2"/>
      <c r="V317" s="2"/>
      <c r="W317" s="2"/>
      <c r="X317" s="2"/>
      <c r="Y317" s="2"/>
      <c r="Z317" s="19">
        <f t="shared" si="170"/>
        <v>302</v>
      </c>
      <c r="AA317" s="20">
        <f t="shared" si="159"/>
        <v>0</v>
      </c>
      <c r="AB317" s="20">
        <f t="shared" si="163"/>
        <v>0</v>
      </c>
      <c r="AC317" s="20">
        <f t="shared" si="160"/>
        <v>0</v>
      </c>
      <c r="AD317" s="21">
        <f t="shared" si="174"/>
        <v>0</v>
      </c>
      <c r="AE317" s="2"/>
      <c r="AF317" s="13"/>
      <c r="AG317" s="2"/>
      <c r="AJ317" s="25">
        <f t="shared" si="157"/>
        <v>0</v>
      </c>
      <c r="AK317" s="25">
        <f t="shared" si="175"/>
        <v>0</v>
      </c>
      <c r="AL317" s="25"/>
      <c r="AM317" s="26">
        <f t="shared" si="164"/>
        <v>0</v>
      </c>
      <c r="AN317" s="26">
        <f t="shared" si="176"/>
        <v>0</v>
      </c>
      <c r="AO317" s="25"/>
      <c r="AP317" s="25"/>
      <c r="AQ317" s="25">
        <f t="shared" si="171"/>
        <v>0</v>
      </c>
      <c r="AR317" s="25">
        <f t="shared" si="161"/>
        <v>0.99817002162701707</v>
      </c>
      <c r="AS317" s="25">
        <f t="shared" si="172"/>
        <v>1</v>
      </c>
      <c r="AT317" s="25">
        <f t="shared" si="162"/>
        <v>0</v>
      </c>
    </row>
    <row r="318" spans="1:46" x14ac:dyDescent="0.25">
      <c r="A318" s="56"/>
      <c r="B318" s="29"/>
      <c r="C318" s="29"/>
      <c r="D318" s="29"/>
      <c r="E318" s="29"/>
      <c r="F318" s="29"/>
      <c r="G318" s="29"/>
      <c r="H318" s="29"/>
      <c r="I318" s="59">
        <f t="shared" si="165"/>
        <v>303</v>
      </c>
      <c r="J318" s="20">
        <f t="shared" si="177"/>
        <v>15236.815782382975</v>
      </c>
      <c r="K318" s="20">
        <f t="shared" si="177"/>
        <v>7626.8727888483636</v>
      </c>
      <c r="L318" s="20">
        <f t="shared" si="167"/>
        <v>0</v>
      </c>
      <c r="M318" s="20">
        <f t="shared" si="158"/>
        <v>7626.8727888483636</v>
      </c>
      <c r="N318" s="20">
        <f t="shared" si="168"/>
        <v>0</v>
      </c>
      <c r="O318" s="21">
        <f t="shared" si="169"/>
        <v>5803781.4164318312</v>
      </c>
      <c r="P318" s="29"/>
      <c r="Q318" s="29"/>
      <c r="R318" s="2"/>
      <c r="S318" s="2"/>
      <c r="T318" s="2"/>
      <c r="U318" s="2"/>
      <c r="V318" s="2"/>
      <c r="W318" s="2"/>
      <c r="X318" s="2"/>
      <c r="Y318" s="2"/>
      <c r="Z318" s="19">
        <f t="shared" si="170"/>
        <v>303</v>
      </c>
      <c r="AA318" s="20">
        <f t="shared" si="159"/>
        <v>0</v>
      </c>
      <c r="AB318" s="20">
        <f t="shared" si="163"/>
        <v>0</v>
      </c>
      <c r="AC318" s="20">
        <f t="shared" si="160"/>
        <v>0</v>
      </c>
      <c r="AD318" s="21">
        <f t="shared" si="174"/>
        <v>0</v>
      </c>
      <c r="AE318" s="2"/>
      <c r="AF318" s="13"/>
      <c r="AG318" s="2"/>
      <c r="AJ318" s="25">
        <f t="shared" si="157"/>
        <v>0</v>
      </c>
      <c r="AK318" s="25">
        <f t="shared" si="175"/>
        <v>0</v>
      </c>
      <c r="AL318" s="25"/>
      <c r="AM318" s="26">
        <f t="shared" si="164"/>
        <v>0</v>
      </c>
      <c r="AN318" s="26">
        <f t="shared" si="176"/>
        <v>0</v>
      </c>
      <c r="AO318" s="25"/>
      <c r="AP318" s="25"/>
      <c r="AQ318" s="25">
        <f t="shared" si="171"/>
        <v>0</v>
      </c>
      <c r="AR318" s="25">
        <f t="shared" si="161"/>
        <v>0.99817002162701707</v>
      </c>
      <c r="AS318" s="25">
        <f t="shared" si="172"/>
        <v>1</v>
      </c>
      <c r="AT318" s="25">
        <f t="shared" si="162"/>
        <v>0</v>
      </c>
    </row>
    <row r="319" spans="1:46" x14ac:dyDescent="0.25">
      <c r="A319" s="56"/>
      <c r="B319" s="29"/>
      <c r="C319" s="29"/>
      <c r="D319" s="29"/>
      <c r="E319" s="29"/>
      <c r="F319" s="29"/>
      <c r="G319" s="29"/>
      <c r="H319" s="29"/>
      <c r="I319" s="59">
        <f t="shared" si="165"/>
        <v>304</v>
      </c>
      <c r="J319" s="20">
        <f t="shared" si="177"/>
        <v>15236.815782382975</v>
      </c>
      <c r="K319" s="20">
        <f t="shared" si="177"/>
        <v>7626.8727888483636</v>
      </c>
      <c r="L319" s="20">
        <f t="shared" si="167"/>
        <v>0</v>
      </c>
      <c r="M319" s="20">
        <f t="shared" si="158"/>
        <v>7626.8727888483636</v>
      </c>
      <c r="N319" s="20">
        <f t="shared" si="168"/>
        <v>0</v>
      </c>
      <c r="O319" s="21">
        <f t="shared" si="169"/>
        <v>5803781.4164318312</v>
      </c>
      <c r="P319" s="29"/>
      <c r="Q319" s="29"/>
      <c r="R319" s="2"/>
      <c r="S319" s="2"/>
      <c r="T319" s="2"/>
      <c r="U319" s="2"/>
      <c r="V319" s="2"/>
      <c r="W319" s="2"/>
      <c r="X319" s="2"/>
      <c r="Y319" s="2"/>
      <c r="Z319" s="19">
        <f t="shared" si="170"/>
        <v>304</v>
      </c>
      <c r="AA319" s="20">
        <f t="shared" si="159"/>
        <v>0</v>
      </c>
      <c r="AB319" s="20">
        <f t="shared" si="163"/>
        <v>0</v>
      </c>
      <c r="AC319" s="20">
        <f t="shared" si="160"/>
        <v>0</v>
      </c>
      <c r="AD319" s="21">
        <f t="shared" si="174"/>
        <v>0</v>
      </c>
      <c r="AE319" s="2"/>
      <c r="AF319" s="13"/>
      <c r="AG319" s="2"/>
      <c r="AJ319" s="25">
        <f t="shared" si="157"/>
        <v>0</v>
      </c>
      <c r="AK319" s="25">
        <f t="shared" si="175"/>
        <v>0</v>
      </c>
      <c r="AL319" s="25"/>
      <c r="AM319" s="26">
        <f t="shared" si="164"/>
        <v>0</v>
      </c>
      <c r="AN319" s="26">
        <f t="shared" si="176"/>
        <v>0</v>
      </c>
      <c r="AO319" s="25"/>
      <c r="AP319" s="25"/>
      <c r="AQ319" s="25">
        <f t="shared" si="171"/>
        <v>0</v>
      </c>
      <c r="AR319" s="25">
        <f t="shared" si="161"/>
        <v>0.99817002162701707</v>
      </c>
      <c r="AS319" s="25">
        <f t="shared" si="172"/>
        <v>1</v>
      </c>
      <c r="AT319" s="25">
        <f t="shared" si="162"/>
        <v>0</v>
      </c>
    </row>
    <row r="320" spans="1:46" x14ac:dyDescent="0.25">
      <c r="A320" s="56"/>
      <c r="B320" s="29"/>
      <c r="C320" s="29"/>
      <c r="D320" s="29"/>
      <c r="E320" s="29"/>
      <c r="F320" s="29"/>
      <c r="G320" s="29"/>
      <c r="H320" s="29"/>
      <c r="I320" s="59">
        <f t="shared" si="165"/>
        <v>305</v>
      </c>
      <c r="J320" s="20">
        <f t="shared" si="177"/>
        <v>15236.815782382975</v>
      </c>
      <c r="K320" s="20">
        <f t="shared" si="177"/>
        <v>7626.8727888483636</v>
      </c>
      <c r="L320" s="20">
        <f t="shared" si="167"/>
        <v>0</v>
      </c>
      <c r="M320" s="20">
        <f t="shared" si="158"/>
        <v>7626.8727888483636</v>
      </c>
      <c r="N320" s="20">
        <f t="shared" si="168"/>
        <v>0</v>
      </c>
      <c r="O320" s="21">
        <f t="shared" si="169"/>
        <v>5803781.4164318312</v>
      </c>
      <c r="P320" s="29"/>
      <c r="Q320" s="29"/>
      <c r="R320" s="2"/>
      <c r="S320" s="2"/>
      <c r="T320" s="2"/>
      <c r="U320" s="2"/>
      <c r="V320" s="2"/>
      <c r="W320" s="2"/>
      <c r="X320" s="2"/>
      <c r="Y320" s="2"/>
      <c r="Z320" s="19">
        <f t="shared" si="170"/>
        <v>305</v>
      </c>
      <c r="AA320" s="20">
        <f t="shared" si="159"/>
        <v>0</v>
      </c>
      <c r="AB320" s="20">
        <f t="shared" si="163"/>
        <v>0</v>
      </c>
      <c r="AC320" s="20">
        <f t="shared" si="160"/>
        <v>0</v>
      </c>
      <c r="AD320" s="21">
        <f t="shared" si="174"/>
        <v>0</v>
      </c>
      <c r="AE320" s="2"/>
      <c r="AF320" s="13"/>
      <c r="AG320" s="2"/>
      <c r="AJ320" s="25">
        <f t="shared" si="157"/>
        <v>0</v>
      </c>
      <c r="AK320" s="25">
        <f t="shared" si="175"/>
        <v>0</v>
      </c>
      <c r="AL320" s="25"/>
      <c r="AM320" s="26">
        <f t="shared" si="164"/>
        <v>0</v>
      </c>
      <c r="AN320" s="26">
        <f t="shared" si="176"/>
        <v>0</v>
      </c>
      <c r="AO320" s="25"/>
      <c r="AP320" s="25"/>
      <c r="AQ320" s="25">
        <f t="shared" si="171"/>
        <v>0</v>
      </c>
      <c r="AR320" s="25">
        <f t="shared" si="161"/>
        <v>0.99817002162701707</v>
      </c>
      <c r="AS320" s="25">
        <f t="shared" si="172"/>
        <v>1</v>
      </c>
      <c r="AT320" s="25">
        <f t="shared" si="162"/>
        <v>0</v>
      </c>
    </row>
    <row r="321" spans="1:46" x14ac:dyDescent="0.25">
      <c r="A321" s="56"/>
      <c r="B321" s="29"/>
      <c r="C321" s="29"/>
      <c r="D321" s="29"/>
      <c r="E321" s="29"/>
      <c r="F321" s="29"/>
      <c r="G321" s="29"/>
      <c r="H321" s="29"/>
      <c r="I321" s="59">
        <f t="shared" si="165"/>
        <v>306</v>
      </c>
      <c r="J321" s="20">
        <f t="shared" si="177"/>
        <v>15236.815782382975</v>
      </c>
      <c r="K321" s="20">
        <f t="shared" si="177"/>
        <v>7626.8727888483636</v>
      </c>
      <c r="L321" s="20">
        <f t="shared" si="167"/>
        <v>0</v>
      </c>
      <c r="M321" s="20">
        <f t="shared" si="158"/>
        <v>7626.8727888483636</v>
      </c>
      <c r="N321" s="20">
        <f t="shared" si="168"/>
        <v>0</v>
      </c>
      <c r="O321" s="21">
        <f t="shared" si="169"/>
        <v>5803781.4164318312</v>
      </c>
      <c r="P321" s="29"/>
      <c r="Q321" s="29"/>
      <c r="R321" s="2"/>
      <c r="S321" s="2"/>
      <c r="T321" s="2"/>
      <c r="U321" s="2"/>
      <c r="V321" s="2"/>
      <c r="W321" s="2"/>
      <c r="X321" s="2"/>
      <c r="Y321" s="2"/>
      <c r="Z321" s="19">
        <f t="shared" si="170"/>
        <v>306</v>
      </c>
      <c r="AA321" s="20">
        <f t="shared" si="159"/>
        <v>0</v>
      </c>
      <c r="AB321" s="20">
        <f t="shared" si="163"/>
        <v>0</v>
      </c>
      <c r="AC321" s="20">
        <f t="shared" si="160"/>
        <v>0</v>
      </c>
      <c r="AD321" s="21">
        <f t="shared" si="174"/>
        <v>0</v>
      </c>
      <c r="AE321" s="2"/>
      <c r="AF321" s="13"/>
      <c r="AG321" s="2"/>
      <c r="AJ321" s="25">
        <f t="shared" si="157"/>
        <v>0</v>
      </c>
      <c r="AK321" s="25">
        <f t="shared" si="175"/>
        <v>0</v>
      </c>
      <c r="AL321" s="25"/>
      <c r="AM321" s="26">
        <f t="shared" si="164"/>
        <v>0</v>
      </c>
      <c r="AN321" s="26">
        <f t="shared" si="176"/>
        <v>0</v>
      </c>
      <c r="AO321" s="25"/>
      <c r="AP321" s="25"/>
      <c r="AQ321" s="25">
        <f t="shared" si="171"/>
        <v>0</v>
      </c>
      <c r="AR321" s="25">
        <f t="shared" si="161"/>
        <v>0.99817002162701707</v>
      </c>
      <c r="AS321" s="25">
        <f t="shared" si="172"/>
        <v>1</v>
      </c>
      <c r="AT321" s="25">
        <f t="shared" si="162"/>
        <v>0</v>
      </c>
    </row>
    <row r="322" spans="1:46" x14ac:dyDescent="0.25">
      <c r="A322" s="56"/>
      <c r="B322" s="29"/>
      <c r="C322" s="29"/>
      <c r="D322" s="29"/>
      <c r="E322" s="29"/>
      <c r="F322" s="29"/>
      <c r="G322" s="29"/>
      <c r="H322" s="29"/>
      <c r="I322" s="59">
        <f t="shared" si="165"/>
        <v>307</v>
      </c>
      <c r="J322" s="20">
        <f>J321*(1+$K$4)</f>
        <v>15389.183940206805</v>
      </c>
      <c r="K322" s="20">
        <f t="shared" ref="K322" si="180">J322-($O$4+$O$7+$O$9)*POWER((1+$K$4),(I321-6)/12)</f>
        <v>7703.1415167368468</v>
      </c>
      <c r="L322" s="20">
        <f t="shared" si="167"/>
        <v>0</v>
      </c>
      <c r="M322" s="20">
        <f t="shared" si="158"/>
        <v>7703.1415167368468</v>
      </c>
      <c r="N322" s="20">
        <f t="shared" si="168"/>
        <v>0</v>
      </c>
      <c r="O322" s="21">
        <f t="shared" si="169"/>
        <v>5803781.4164318312</v>
      </c>
      <c r="P322" s="29"/>
      <c r="Q322" s="29"/>
      <c r="R322" s="2"/>
      <c r="S322" s="2"/>
      <c r="T322" s="2"/>
      <c r="U322" s="2"/>
      <c r="V322" s="2"/>
      <c r="W322" s="2"/>
      <c r="X322" s="2"/>
      <c r="Y322" s="2"/>
      <c r="Z322" s="19">
        <f t="shared" si="170"/>
        <v>307</v>
      </c>
      <c r="AA322" s="20">
        <f t="shared" si="159"/>
        <v>0</v>
      </c>
      <c r="AB322" s="20">
        <f t="shared" si="163"/>
        <v>0</v>
      </c>
      <c r="AC322" s="20">
        <f t="shared" si="160"/>
        <v>0</v>
      </c>
      <c r="AD322" s="21">
        <f t="shared" si="174"/>
        <v>0</v>
      </c>
      <c r="AE322" s="2"/>
      <c r="AF322" s="13"/>
      <c r="AG322" s="2"/>
      <c r="AJ322" s="25">
        <f t="shared" si="157"/>
        <v>0</v>
      </c>
      <c r="AK322" s="25">
        <f t="shared" si="175"/>
        <v>0</v>
      </c>
      <c r="AL322" s="25"/>
      <c r="AM322" s="26">
        <f t="shared" si="164"/>
        <v>0</v>
      </c>
      <c r="AN322" s="26">
        <f t="shared" si="176"/>
        <v>0</v>
      </c>
      <c r="AO322" s="25"/>
      <c r="AP322" s="25"/>
      <c r="AQ322" s="25">
        <f t="shared" si="171"/>
        <v>0</v>
      </c>
      <c r="AR322" s="25">
        <f t="shared" si="161"/>
        <v>0.99817002162701707</v>
      </c>
      <c r="AS322" s="25">
        <f t="shared" si="172"/>
        <v>1</v>
      </c>
      <c r="AT322" s="25">
        <f t="shared" si="162"/>
        <v>0</v>
      </c>
    </row>
    <row r="323" spans="1:46" x14ac:dyDescent="0.25">
      <c r="A323" s="56"/>
      <c r="B323" s="29"/>
      <c r="C323" s="29"/>
      <c r="D323" s="29"/>
      <c r="E323" s="29"/>
      <c r="F323" s="29"/>
      <c r="G323" s="29"/>
      <c r="H323" s="29"/>
      <c r="I323" s="59">
        <f t="shared" si="165"/>
        <v>308</v>
      </c>
      <c r="J323" s="20">
        <f t="shared" si="177"/>
        <v>15389.183940206805</v>
      </c>
      <c r="K323" s="20">
        <f t="shared" si="177"/>
        <v>7703.1415167368468</v>
      </c>
      <c r="L323" s="20">
        <f t="shared" si="167"/>
        <v>0</v>
      </c>
      <c r="M323" s="20">
        <f t="shared" si="158"/>
        <v>7703.1415167368468</v>
      </c>
      <c r="N323" s="20">
        <f t="shared" si="168"/>
        <v>0</v>
      </c>
      <c r="O323" s="21">
        <f t="shared" si="169"/>
        <v>5803781.4164318312</v>
      </c>
      <c r="P323" s="29"/>
      <c r="Q323" s="29"/>
      <c r="R323" s="2"/>
      <c r="S323" s="2"/>
      <c r="T323" s="2"/>
      <c r="U323" s="2"/>
      <c r="V323" s="2"/>
      <c r="W323" s="2"/>
      <c r="X323" s="2"/>
      <c r="Y323" s="2"/>
      <c r="Z323" s="19">
        <f t="shared" si="170"/>
        <v>308</v>
      </c>
      <c r="AA323" s="20">
        <f t="shared" si="159"/>
        <v>0</v>
      </c>
      <c r="AB323" s="20">
        <f t="shared" si="163"/>
        <v>0</v>
      </c>
      <c r="AC323" s="20">
        <f t="shared" si="160"/>
        <v>0</v>
      </c>
      <c r="AD323" s="21">
        <f t="shared" si="174"/>
        <v>0</v>
      </c>
      <c r="AE323" s="2"/>
      <c r="AF323" s="13"/>
      <c r="AG323" s="2"/>
      <c r="AJ323" s="25">
        <f t="shared" si="157"/>
        <v>0</v>
      </c>
      <c r="AK323" s="25">
        <f t="shared" si="175"/>
        <v>0</v>
      </c>
      <c r="AL323" s="25"/>
      <c r="AM323" s="26">
        <f t="shared" si="164"/>
        <v>0</v>
      </c>
      <c r="AN323" s="26">
        <f t="shared" si="176"/>
        <v>0</v>
      </c>
      <c r="AO323" s="25"/>
      <c r="AP323" s="25"/>
      <c r="AQ323" s="25">
        <f t="shared" si="171"/>
        <v>0</v>
      </c>
      <c r="AR323" s="25">
        <f t="shared" si="161"/>
        <v>0.99817002162701707</v>
      </c>
      <c r="AS323" s="25">
        <f t="shared" si="172"/>
        <v>1</v>
      </c>
      <c r="AT323" s="25">
        <f t="shared" si="162"/>
        <v>0</v>
      </c>
    </row>
    <row r="324" spans="1:46" x14ac:dyDescent="0.25">
      <c r="A324" s="56"/>
      <c r="B324" s="29"/>
      <c r="C324" s="29"/>
      <c r="D324" s="29"/>
      <c r="E324" s="29"/>
      <c r="F324" s="29"/>
      <c r="G324" s="29"/>
      <c r="H324" s="29"/>
      <c r="I324" s="59">
        <f t="shared" si="165"/>
        <v>309</v>
      </c>
      <c r="J324" s="20">
        <f t="shared" si="177"/>
        <v>15389.183940206805</v>
      </c>
      <c r="K324" s="20">
        <f t="shared" si="177"/>
        <v>7703.1415167368468</v>
      </c>
      <c r="L324" s="20">
        <f t="shared" si="167"/>
        <v>0</v>
      </c>
      <c r="M324" s="20">
        <f t="shared" si="158"/>
        <v>7703.1415167368468</v>
      </c>
      <c r="N324" s="20">
        <f t="shared" si="168"/>
        <v>0</v>
      </c>
      <c r="O324" s="21">
        <f t="shared" si="169"/>
        <v>5803781.4164318312</v>
      </c>
      <c r="P324" s="29"/>
      <c r="Q324" s="29"/>
      <c r="R324" s="2"/>
      <c r="S324" s="2"/>
      <c r="T324" s="2"/>
      <c r="U324" s="2"/>
      <c r="V324" s="2"/>
      <c r="W324" s="2"/>
      <c r="X324" s="2"/>
      <c r="Y324" s="2"/>
      <c r="Z324" s="19">
        <f t="shared" si="170"/>
        <v>309</v>
      </c>
      <c r="AA324" s="20">
        <f t="shared" si="159"/>
        <v>0</v>
      </c>
      <c r="AB324" s="20">
        <f t="shared" si="163"/>
        <v>0</v>
      </c>
      <c r="AC324" s="20">
        <f t="shared" si="160"/>
        <v>0</v>
      </c>
      <c r="AD324" s="21">
        <f t="shared" si="174"/>
        <v>0</v>
      </c>
      <c r="AE324" s="2"/>
      <c r="AF324" s="13"/>
      <c r="AG324" s="2"/>
      <c r="AJ324" s="25">
        <f t="shared" si="157"/>
        <v>0</v>
      </c>
      <c r="AK324" s="25">
        <f t="shared" si="175"/>
        <v>0</v>
      </c>
      <c r="AL324" s="25"/>
      <c r="AM324" s="26">
        <f t="shared" si="164"/>
        <v>0</v>
      </c>
      <c r="AN324" s="26">
        <f t="shared" si="176"/>
        <v>0</v>
      </c>
      <c r="AO324" s="25"/>
      <c r="AP324" s="25"/>
      <c r="AQ324" s="25">
        <f t="shared" si="171"/>
        <v>0</v>
      </c>
      <c r="AR324" s="25">
        <f t="shared" si="161"/>
        <v>0.99817002162701707</v>
      </c>
      <c r="AS324" s="25">
        <f t="shared" si="172"/>
        <v>1</v>
      </c>
      <c r="AT324" s="25">
        <f t="shared" si="162"/>
        <v>0</v>
      </c>
    </row>
    <row r="325" spans="1:46" x14ac:dyDescent="0.25">
      <c r="A325" s="56"/>
      <c r="B325" s="29"/>
      <c r="C325" s="29"/>
      <c r="D325" s="29"/>
      <c r="E325" s="29"/>
      <c r="F325" s="29"/>
      <c r="G325" s="29"/>
      <c r="H325" s="29"/>
      <c r="I325" s="59">
        <f t="shared" si="165"/>
        <v>310</v>
      </c>
      <c r="J325" s="20">
        <f t="shared" si="177"/>
        <v>15389.183940206805</v>
      </c>
      <c r="K325" s="20">
        <f t="shared" si="177"/>
        <v>7703.1415167368468</v>
      </c>
      <c r="L325" s="20">
        <f t="shared" si="167"/>
        <v>0</v>
      </c>
      <c r="M325" s="20">
        <f t="shared" si="158"/>
        <v>7703.1415167368468</v>
      </c>
      <c r="N325" s="20">
        <f t="shared" si="168"/>
        <v>0</v>
      </c>
      <c r="O325" s="21">
        <f t="shared" si="169"/>
        <v>5803781.4164318312</v>
      </c>
      <c r="P325" s="29"/>
      <c r="Q325" s="29"/>
      <c r="R325" s="2"/>
      <c r="S325" s="2"/>
      <c r="T325" s="2"/>
      <c r="U325" s="2"/>
      <c r="V325" s="2"/>
      <c r="W325" s="2"/>
      <c r="X325" s="2"/>
      <c r="Y325" s="2"/>
      <c r="Z325" s="19">
        <f t="shared" si="170"/>
        <v>310</v>
      </c>
      <c r="AA325" s="20">
        <f t="shared" si="159"/>
        <v>0</v>
      </c>
      <c r="AB325" s="20">
        <f t="shared" si="163"/>
        <v>0</v>
      </c>
      <c r="AC325" s="20">
        <f t="shared" si="160"/>
        <v>0</v>
      </c>
      <c r="AD325" s="21">
        <f t="shared" si="174"/>
        <v>0</v>
      </c>
      <c r="AE325" s="2"/>
      <c r="AF325" s="13"/>
      <c r="AG325" s="2"/>
      <c r="AJ325" s="25">
        <f t="shared" si="157"/>
        <v>0</v>
      </c>
      <c r="AK325" s="25">
        <f t="shared" si="175"/>
        <v>0</v>
      </c>
      <c r="AL325" s="25"/>
      <c r="AM325" s="26">
        <f t="shared" si="164"/>
        <v>0</v>
      </c>
      <c r="AN325" s="26">
        <f t="shared" si="176"/>
        <v>0</v>
      </c>
      <c r="AO325" s="25"/>
      <c r="AP325" s="25"/>
      <c r="AQ325" s="25">
        <f t="shared" si="171"/>
        <v>0</v>
      </c>
      <c r="AR325" s="25">
        <f t="shared" si="161"/>
        <v>0.99817002162701707</v>
      </c>
      <c r="AS325" s="25">
        <f t="shared" si="172"/>
        <v>1</v>
      </c>
      <c r="AT325" s="25">
        <f t="shared" si="162"/>
        <v>0</v>
      </c>
    </row>
    <row r="326" spans="1:46" x14ac:dyDescent="0.25">
      <c r="A326" s="56"/>
      <c r="B326" s="29"/>
      <c r="C326" s="29"/>
      <c r="D326" s="29"/>
      <c r="E326" s="29"/>
      <c r="F326" s="29"/>
      <c r="G326" s="29"/>
      <c r="H326" s="29"/>
      <c r="I326" s="59">
        <f t="shared" si="165"/>
        <v>311</v>
      </c>
      <c r="J326" s="20">
        <f t="shared" si="177"/>
        <v>15389.183940206805</v>
      </c>
      <c r="K326" s="20">
        <f t="shared" si="177"/>
        <v>7703.1415167368468</v>
      </c>
      <c r="L326" s="20">
        <f t="shared" si="167"/>
        <v>0</v>
      </c>
      <c r="M326" s="20">
        <f t="shared" si="158"/>
        <v>7703.1415167368468</v>
      </c>
      <c r="N326" s="20">
        <f t="shared" si="168"/>
        <v>0</v>
      </c>
      <c r="O326" s="21">
        <f t="shared" si="169"/>
        <v>5803781.4164318312</v>
      </c>
      <c r="P326" s="29"/>
      <c r="Q326" s="29"/>
      <c r="R326" s="2"/>
      <c r="S326" s="2"/>
      <c r="T326" s="2"/>
      <c r="U326" s="2"/>
      <c r="V326" s="2"/>
      <c r="W326" s="2"/>
      <c r="X326" s="2"/>
      <c r="Y326" s="2"/>
      <c r="Z326" s="19">
        <f t="shared" si="170"/>
        <v>311</v>
      </c>
      <c r="AA326" s="20">
        <f t="shared" si="159"/>
        <v>0</v>
      </c>
      <c r="AB326" s="20">
        <f t="shared" si="163"/>
        <v>0</v>
      </c>
      <c r="AC326" s="20">
        <f t="shared" si="160"/>
        <v>0</v>
      </c>
      <c r="AD326" s="21">
        <f t="shared" si="174"/>
        <v>0</v>
      </c>
      <c r="AE326" s="2"/>
      <c r="AF326" s="13"/>
      <c r="AG326" s="2"/>
      <c r="AJ326" s="25">
        <f t="shared" si="157"/>
        <v>0</v>
      </c>
      <c r="AK326" s="25">
        <f t="shared" si="175"/>
        <v>0</v>
      </c>
      <c r="AL326" s="25"/>
      <c r="AM326" s="26">
        <f t="shared" si="164"/>
        <v>0</v>
      </c>
      <c r="AN326" s="26">
        <f t="shared" si="176"/>
        <v>0</v>
      </c>
      <c r="AO326" s="25"/>
      <c r="AP326" s="25"/>
      <c r="AQ326" s="25">
        <f t="shared" si="171"/>
        <v>0</v>
      </c>
      <c r="AR326" s="25">
        <f t="shared" si="161"/>
        <v>0.99817002162701707</v>
      </c>
      <c r="AS326" s="25">
        <f t="shared" si="172"/>
        <v>1</v>
      </c>
      <c r="AT326" s="25">
        <f t="shared" si="162"/>
        <v>0</v>
      </c>
    </row>
    <row r="327" spans="1:46" x14ac:dyDescent="0.25">
      <c r="A327" s="56"/>
      <c r="B327" s="29"/>
      <c r="C327" s="29"/>
      <c r="D327" s="29"/>
      <c r="E327" s="29"/>
      <c r="F327" s="29"/>
      <c r="G327" s="29"/>
      <c r="H327" s="29"/>
      <c r="I327" s="60">
        <f t="shared" si="165"/>
        <v>312</v>
      </c>
      <c r="J327" s="23">
        <f t="shared" si="177"/>
        <v>15389.183940206805</v>
      </c>
      <c r="K327" s="23">
        <f t="shared" si="177"/>
        <v>7703.1415167368468</v>
      </c>
      <c r="L327" s="23">
        <f t="shared" si="167"/>
        <v>0</v>
      </c>
      <c r="M327" s="23">
        <f t="shared" si="158"/>
        <v>7703.1415167368468</v>
      </c>
      <c r="N327" s="23">
        <f t="shared" si="168"/>
        <v>0</v>
      </c>
      <c r="O327" s="24">
        <f t="shared" si="169"/>
        <v>5803781.4164318312</v>
      </c>
      <c r="P327" s="29"/>
      <c r="Q327" s="29"/>
      <c r="R327" s="2"/>
      <c r="S327" s="2"/>
      <c r="T327" s="2"/>
      <c r="U327" s="2"/>
      <c r="V327" s="2"/>
      <c r="W327" s="2"/>
      <c r="X327" s="2"/>
      <c r="Y327" s="2"/>
      <c r="Z327" s="22">
        <f t="shared" si="170"/>
        <v>312</v>
      </c>
      <c r="AA327" s="23">
        <f t="shared" si="159"/>
        <v>0</v>
      </c>
      <c r="AB327" s="23">
        <f t="shared" si="163"/>
        <v>0</v>
      </c>
      <c r="AC327" s="23">
        <f t="shared" si="160"/>
        <v>0</v>
      </c>
      <c r="AD327" s="24">
        <f t="shared" si="174"/>
        <v>0</v>
      </c>
      <c r="AE327" s="2"/>
      <c r="AF327" s="14"/>
      <c r="AG327" s="2"/>
      <c r="AJ327" s="25">
        <f t="shared" si="157"/>
        <v>0</v>
      </c>
      <c r="AK327" s="25">
        <f t="shared" si="175"/>
        <v>0</v>
      </c>
      <c r="AL327" s="25"/>
      <c r="AM327" s="26">
        <f t="shared" si="164"/>
        <v>0</v>
      </c>
      <c r="AN327" s="26">
        <f t="shared" si="176"/>
        <v>0</v>
      </c>
      <c r="AO327" s="25"/>
      <c r="AP327" s="25"/>
      <c r="AQ327" s="25">
        <f t="shared" si="171"/>
        <v>0</v>
      </c>
      <c r="AR327" s="25">
        <f t="shared" si="161"/>
        <v>0.99817002162701707</v>
      </c>
      <c r="AS327" s="25">
        <f t="shared" si="172"/>
        <v>1</v>
      </c>
      <c r="AT327" s="25">
        <f t="shared" si="162"/>
        <v>0</v>
      </c>
    </row>
    <row r="328" spans="1:46" x14ac:dyDescent="0.25">
      <c r="A328" s="56"/>
      <c r="B328" s="29"/>
      <c r="C328" s="29"/>
      <c r="D328" s="29"/>
      <c r="E328" s="29"/>
      <c r="F328" s="29"/>
      <c r="G328" s="29"/>
      <c r="H328" s="29"/>
      <c r="I328" s="62">
        <f t="shared" si="165"/>
        <v>313</v>
      </c>
      <c r="J328" s="17">
        <f t="shared" si="177"/>
        <v>15389.183940206805</v>
      </c>
      <c r="K328" s="17">
        <f t="shared" si="177"/>
        <v>7703.1415167368468</v>
      </c>
      <c r="L328" s="17">
        <f t="shared" si="167"/>
        <v>0</v>
      </c>
      <c r="M328" s="17">
        <f t="shared" si="158"/>
        <v>7703.1415167368468</v>
      </c>
      <c r="N328" s="17">
        <f t="shared" si="168"/>
        <v>0</v>
      </c>
      <c r="O328" s="18">
        <f>O327*(1+$K$7)</f>
        <v>5890838.1376783084</v>
      </c>
      <c r="P328" s="29"/>
      <c r="Q328" s="29"/>
      <c r="R328" s="2"/>
      <c r="S328" s="2"/>
      <c r="T328" s="2"/>
      <c r="U328" s="2"/>
      <c r="V328" s="2"/>
      <c r="W328" s="2"/>
      <c r="X328" s="2"/>
      <c r="Y328" s="2"/>
      <c r="Z328" s="16">
        <f t="shared" si="170"/>
        <v>313</v>
      </c>
      <c r="AA328" s="17">
        <f t="shared" si="159"/>
        <v>0</v>
      </c>
      <c r="AB328" s="17">
        <f t="shared" si="163"/>
        <v>0</v>
      </c>
      <c r="AC328" s="17">
        <f t="shared" si="160"/>
        <v>0</v>
      </c>
      <c r="AD328" s="18">
        <f t="shared" si="174"/>
        <v>0</v>
      </c>
      <c r="AE328" s="2"/>
      <c r="AF328" s="12"/>
      <c r="AG328" s="2"/>
      <c r="AJ328" s="25">
        <f t="shared" si="157"/>
        <v>0</v>
      </c>
      <c r="AK328" s="25">
        <f t="shared" si="175"/>
        <v>0</v>
      </c>
      <c r="AL328" s="25"/>
      <c r="AM328" s="26">
        <f t="shared" si="164"/>
        <v>0</v>
      </c>
      <c r="AN328" s="26">
        <f t="shared" si="176"/>
        <v>0</v>
      </c>
      <c r="AO328" s="25"/>
      <c r="AP328" s="25"/>
      <c r="AQ328" s="25">
        <f t="shared" si="171"/>
        <v>0</v>
      </c>
      <c r="AR328" s="25">
        <f t="shared" si="161"/>
        <v>0.99817002162701707</v>
      </c>
      <c r="AS328" s="25">
        <f t="shared" si="172"/>
        <v>1</v>
      </c>
      <c r="AT328" s="25">
        <f t="shared" si="162"/>
        <v>0</v>
      </c>
    </row>
    <row r="329" spans="1:46" x14ac:dyDescent="0.25">
      <c r="A329" s="56"/>
      <c r="B329" s="29"/>
      <c r="C329" s="29"/>
      <c r="D329" s="29"/>
      <c r="E329" s="29"/>
      <c r="F329" s="29"/>
      <c r="G329" s="29"/>
      <c r="H329" s="29"/>
      <c r="I329" s="59">
        <f t="shared" si="165"/>
        <v>314</v>
      </c>
      <c r="J329" s="20">
        <f t="shared" si="177"/>
        <v>15389.183940206805</v>
      </c>
      <c r="K329" s="20">
        <f t="shared" si="177"/>
        <v>7703.1415167368468</v>
      </c>
      <c r="L329" s="20">
        <f t="shared" si="167"/>
        <v>0</v>
      </c>
      <c r="M329" s="20">
        <f t="shared" si="158"/>
        <v>7703.1415167368468</v>
      </c>
      <c r="N329" s="20">
        <f t="shared" si="168"/>
        <v>0</v>
      </c>
      <c r="O329" s="21">
        <f t="shared" si="169"/>
        <v>5890838.1376783084</v>
      </c>
      <c r="P329" s="29"/>
      <c r="Q329" s="29"/>
      <c r="R329" s="2"/>
      <c r="S329" s="2"/>
      <c r="T329" s="2"/>
      <c r="U329" s="2"/>
      <c r="V329" s="2"/>
      <c r="W329" s="2"/>
      <c r="X329" s="2"/>
      <c r="Y329" s="2"/>
      <c r="Z329" s="19">
        <f t="shared" si="170"/>
        <v>314</v>
      </c>
      <c r="AA329" s="20">
        <f t="shared" si="159"/>
        <v>0</v>
      </c>
      <c r="AB329" s="20">
        <f t="shared" si="163"/>
        <v>0</v>
      </c>
      <c r="AC329" s="20">
        <f t="shared" si="160"/>
        <v>0</v>
      </c>
      <c r="AD329" s="21">
        <f t="shared" si="174"/>
        <v>0</v>
      </c>
      <c r="AE329" s="2"/>
      <c r="AF329" s="13"/>
      <c r="AG329" s="2"/>
      <c r="AJ329" s="25">
        <f t="shared" si="157"/>
        <v>0</v>
      </c>
      <c r="AK329" s="25">
        <f t="shared" si="175"/>
        <v>0</v>
      </c>
      <c r="AL329" s="25"/>
      <c r="AM329" s="26">
        <f t="shared" si="164"/>
        <v>0</v>
      </c>
      <c r="AN329" s="26">
        <f t="shared" si="176"/>
        <v>0</v>
      </c>
      <c r="AO329" s="25"/>
      <c r="AP329" s="25"/>
      <c r="AQ329" s="25">
        <f t="shared" si="171"/>
        <v>0</v>
      </c>
      <c r="AR329" s="25">
        <f t="shared" si="161"/>
        <v>0.99817002162701707</v>
      </c>
      <c r="AS329" s="25">
        <f t="shared" si="172"/>
        <v>1</v>
      </c>
      <c r="AT329" s="25">
        <f t="shared" si="162"/>
        <v>0</v>
      </c>
    </row>
    <row r="330" spans="1:46" x14ac:dyDescent="0.25">
      <c r="A330" s="56"/>
      <c r="B330" s="29"/>
      <c r="C330" s="29"/>
      <c r="D330" s="29"/>
      <c r="E330" s="29"/>
      <c r="F330" s="29"/>
      <c r="G330" s="29"/>
      <c r="H330" s="29"/>
      <c r="I330" s="59">
        <f t="shared" si="165"/>
        <v>315</v>
      </c>
      <c r="J330" s="20">
        <f t="shared" si="177"/>
        <v>15389.183940206805</v>
      </c>
      <c r="K330" s="20">
        <f t="shared" si="177"/>
        <v>7703.1415167368468</v>
      </c>
      <c r="L330" s="20">
        <f t="shared" si="167"/>
        <v>0</v>
      </c>
      <c r="M330" s="20">
        <f t="shared" si="158"/>
        <v>7703.1415167368468</v>
      </c>
      <c r="N330" s="20">
        <f t="shared" si="168"/>
        <v>0</v>
      </c>
      <c r="O330" s="21">
        <f t="shared" si="169"/>
        <v>5890838.1376783084</v>
      </c>
      <c r="P330" s="29"/>
      <c r="Q330" s="29"/>
      <c r="R330" s="2"/>
      <c r="S330" s="2"/>
      <c r="T330" s="2"/>
      <c r="U330" s="2"/>
      <c r="V330" s="2"/>
      <c r="W330" s="2"/>
      <c r="X330" s="2"/>
      <c r="Y330" s="2"/>
      <c r="Z330" s="19">
        <f t="shared" si="170"/>
        <v>315</v>
      </c>
      <c r="AA330" s="20">
        <f t="shared" si="159"/>
        <v>0</v>
      </c>
      <c r="AB330" s="20">
        <f t="shared" si="163"/>
        <v>0</v>
      </c>
      <c r="AC330" s="20">
        <f t="shared" si="160"/>
        <v>0</v>
      </c>
      <c r="AD330" s="21">
        <f t="shared" si="174"/>
        <v>0</v>
      </c>
      <c r="AE330" s="2"/>
      <c r="AF330" s="13"/>
      <c r="AG330" s="2"/>
      <c r="AJ330" s="25">
        <f t="shared" si="157"/>
        <v>0</v>
      </c>
      <c r="AK330" s="25">
        <f t="shared" si="175"/>
        <v>0</v>
      </c>
      <c r="AL330" s="25"/>
      <c r="AM330" s="26">
        <f t="shared" si="164"/>
        <v>0</v>
      </c>
      <c r="AN330" s="26">
        <f t="shared" si="176"/>
        <v>0</v>
      </c>
      <c r="AO330" s="25"/>
      <c r="AP330" s="25"/>
      <c r="AQ330" s="25">
        <f t="shared" si="171"/>
        <v>0</v>
      </c>
      <c r="AR330" s="25">
        <f t="shared" si="161"/>
        <v>0.99817002162701707</v>
      </c>
      <c r="AS330" s="25">
        <f t="shared" si="172"/>
        <v>1</v>
      </c>
      <c r="AT330" s="25">
        <f t="shared" si="162"/>
        <v>0</v>
      </c>
    </row>
    <row r="331" spans="1:46" x14ac:dyDescent="0.25">
      <c r="A331" s="56"/>
      <c r="B331" s="29"/>
      <c r="C331" s="29"/>
      <c r="D331" s="29"/>
      <c r="E331" s="29"/>
      <c r="F331" s="29"/>
      <c r="G331" s="29"/>
      <c r="H331" s="29"/>
      <c r="I331" s="59">
        <f t="shared" si="165"/>
        <v>316</v>
      </c>
      <c r="J331" s="20">
        <f t="shared" si="177"/>
        <v>15389.183940206805</v>
      </c>
      <c r="K331" s="20">
        <f t="shared" si="177"/>
        <v>7703.1415167368468</v>
      </c>
      <c r="L331" s="20">
        <f t="shared" si="167"/>
        <v>0</v>
      </c>
      <c r="M331" s="20">
        <f t="shared" si="158"/>
        <v>7703.1415167368468</v>
      </c>
      <c r="N331" s="20">
        <f t="shared" si="168"/>
        <v>0</v>
      </c>
      <c r="O331" s="21">
        <f t="shared" si="169"/>
        <v>5890838.1376783084</v>
      </c>
      <c r="P331" s="29"/>
      <c r="Q331" s="29"/>
      <c r="R331" s="2"/>
      <c r="S331" s="2"/>
      <c r="T331" s="2"/>
      <c r="U331" s="2"/>
      <c r="V331" s="2"/>
      <c r="W331" s="2"/>
      <c r="X331" s="2"/>
      <c r="Y331" s="2"/>
      <c r="Z331" s="19">
        <f t="shared" si="170"/>
        <v>316</v>
      </c>
      <c r="AA331" s="20">
        <f t="shared" si="159"/>
        <v>0</v>
      </c>
      <c r="AB331" s="20">
        <f t="shared" si="163"/>
        <v>0</v>
      </c>
      <c r="AC331" s="20">
        <f t="shared" si="160"/>
        <v>0</v>
      </c>
      <c r="AD331" s="21">
        <f t="shared" si="174"/>
        <v>0</v>
      </c>
      <c r="AE331" s="2"/>
      <c r="AF331" s="13"/>
      <c r="AG331" s="2"/>
      <c r="AJ331" s="25">
        <f t="shared" si="157"/>
        <v>0</v>
      </c>
      <c r="AK331" s="25">
        <f t="shared" si="175"/>
        <v>0</v>
      </c>
      <c r="AL331" s="25"/>
      <c r="AM331" s="26">
        <f t="shared" si="164"/>
        <v>0</v>
      </c>
      <c r="AN331" s="26">
        <f t="shared" si="176"/>
        <v>0</v>
      </c>
      <c r="AO331" s="25"/>
      <c r="AP331" s="25"/>
      <c r="AQ331" s="25">
        <f t="shared" si="171"/>
        <v>0</v>
      </c>
      <c r="AR331" s="25">
        <f t="shared" si="161"/>
        <v>0.99817002162701707</v>
      </c>
      <c r="AS331" s="25">
        <f t="shared" si="172"/>
        <v>1</v>
      </c>
      <c r="AT331" s="25">
        <f t="shared" si="162"/>
        <v>0</v>
      </c>
    </row>
    <row r="332" spans="1:46" x14ac:dyDescent="0.25">
      <c r="A332" s="56"/>
      <c r="B332" s="29"/>
      <c r="C332" s="29"/>
      <c r="D332" s="29"/>
      <c r="E332" s="29"/>
      <c r="F332" s="29"/>
      <c r="G332" s="29"/>
      <c r="H332" s="29"/>
      <c r="I332" s="59">
        <f t="shared" si="165"/>
        <v>317</v>
      </c>
      <c r="J332" s="20">
        <f t="shared" si="177"/>
        <v>15389.183940206805</v>
      </c>
      <c r="K332" s="20">
        <f t="shared" si="177"/>
        <v>7703.1415167368468</v>
      </c>
      <c r="L332" s="20">
        <f t="shared" si="167"/>
        <v>0</v>
      </c>
      <c r="M332" s="20">
        <f t="shared" si="158"/>
        <v>7703.1415167368468</v>
      </c>
      <c r="N332" s="20">
        <f t="shared" si="168"/>
        <v>0</v>
      </c>
      <c r="O332" s="21">
        <f t="shared" si="169"/>
        <v>5890838.1376783084</v>
      </c>
      <c r="P332" s="29"/>
      <c r="Q332" s="29"/>
      <c r="R332" s="2"/>
      <c r="S332" s="2"/>
      <c r="T332" s="2"/>
      <c r="U332" s="2"/>
      <c r="V332" s="2"/>
      <c r="W332" s="2"/>
      <c r="X332" s="2"/>
      <c r="Y332" s="2"/>
      <c r="Z332" s="19">
        <f t="shared" si="170"/>
        <v>317</v>
      </c>
      <c r="AA332" s="20">
        <f t="shared" si="159"/>
        <v>0</v>
      </c>
      <c r="AB332" s="20">
        <f t="shared" si="163"/>
        <v>0</v>
      </c>
      <c r="AC332" s="20">
        <f t="shared" si="160"/>
        <v>0</v>
      </c>
      <c r="AD332" s="21">
        <f t="shared" si="174"/>
        <v>0</v>
      </c>
      <c r="AE332" s="2"/>
      <c r="AF332" s="13"/>
      <c r="AG332" s="2"/>
      <c r="AJ332" s="25">
        <f t="shared" si="157"/>
        <v>0</v>
      </c>
      <c r="AK332" s="25">
        <f t="shared" si="175"/>
        <v>0</v>
      </c>
      <c r="AL332" s="25"/>
      <c r="AM332" s="26">
        <f t="shared" si="164"/>
        <v>0</v>
      </c>
      <c r="AN332" s="26">
        <f t="shared" si="176"/>
        <v>0</v>
      </c>
      <c r="AO332" s="25"/>
      <c r="AP332" s="25"/>
      <c r="AQ332" s="25">
        <f t="shared" si="171"/>
        <v>0</v>
      </c>
      <c r="AR332" s="25">
        <f t="shared" si="161"/>
        <v>0.99817002162701707</v>
      </c>
      <c r="AS332" s="25">
        <f t="shared" si="172"/>
        <v>1</v>
      </c>
      <c r="AT332" s="25">
        <f t="shared" si="162"/>
        <v>0</v>
      </c>
    </row>
    <row r="333" spans="1:46" x14ac:dyDescent="0.25">
      <c r="A333" s="56"/>
      <c r="B333" s="29"/>
      <c r="C333" s="29"/>
      <c r="D333" s="29"/>
      <c r="E333" s="29"/>
      <c r="F333" s="29"/>
      <c r="G333" s="29"/>
      <c r="H333" s="29"/>
      <c r="I333" s="59">
        <f t="shared" si="165"/>
        <v>318</v>
      </c>
      <c r="J333" s="20">
        <f t="shared" si="177"/>
        <v>15389.183940206805</v>
      </c>
      <c r="K333" s="20">
        <f t="shared" si="177"/>
        <v>7703.1415167368468</v>
      </c>
      <c r="L333" s="20">
        <f t="shared" si="167"/>
        <v>0</v>
      </c>
      <c r="M333" s="20">
        <f t="shared" si="158"/>
        <v>7703.1415167368468</v>
      </c>
      <c r="N333" s="20">
        <f t="shared" si="168"/>
        <v>0</v>
      </c>
      <c r="O333" s="21">
        <f t="shared" si="169"/>
        <v>5890838.1376783084</v>
      </c>
      <c r="P333" s="29"/>
      <c r="Q333" s="29"/>
      <c r="R333" s="2"/>
      <c r="S333" s="2"/>
      <c r="T333" s="2"/>
      <c r="U333" s="2"/>
      <c r="V333" s="2"/>
      <c r="W333" s="2"/>
      <c r="X333" s="2"/>
      <c r="Y333" s="2"/>
      <c r="Z333" s="19">
        <f t="shared" si="170"/>
        <v>318</v>
      </c>
      <c r="AA333" s="20">
        <f t="shared" si="159"/>
        <v>0</v>
      </c>
      <c r="AB333" s="20">
        <f t="shared" si="163"/>
        <v>0</v>
      </c>
      <c r="AC333" s="20">
        <f t="shared" si="160"/>
        <v>0</v>
      </c>
      <c r="AD333" s="21">
        <f t="shared" si="174"/>
        <v>0</v>
      </c>
      <c r="AE333" s="2"/>
      <c r="AF333" s="13"/>
      <c r="AG333" s="2"/>
      <c r="AJ333" s="25">
        <f t="shared" si="157"/>
        <v>0</v>
      </c>
      <c r="AK333" s="25">
        <f t="shared" si="175"/>
        <v>0</v>
      </c>
      <c r="AL333" s="25"/>
      <c r="AM333" s="26">
        <f t="shared" si="164"/>
        <v>0</v>
      </c>
      <c r="AN333" s="26">
        <f t="shared" si="176"/>
        <v>0</v>
      </c>
      <c r="AO333" s="25"/>
      <c r="AP333" s="25"/>
      <c r="AQ333" s="25">
        <f t="shared" si="171"/>
        <v>0</v>
      </c>
      <c r="AR333" s="25">
        <f t="shared" si="161"/>
        <v>0.99817002162701707</v>
      </c>
      <c r="AS333" s="25">
        <f t="shared" si="172"/>
        <v>1</v>
      </c>
      <c r="AT333" s="25">
        <f t="shared" si="162"/>
        <v>0</v>
      </c>
    </row>
    <row r="334" spans="1:46" x14ac:dyDescent="0.25">
      <c r="A334" s="56"/>
      <c r="B334" s="29"/>
      <c r="C334" s="29"/>
      <c r="D334" s="29"/>
      <c r="E334" s="29"/>
      <c r="F334" s="29"/>
      <c r="G334" s="29"/>
      <c r="H334" s="29"/>
      <c r="I334" s="59">
        <f t="shared" si="165"/>
        <v>319</v>
      </c>
      <c r="J334" s="20">
        <f>J333*(1+$K$4)</f>
        <v>15543.075779608873</v>
      </c>
      <c r="K334" s="20">
        <f t="shared" ref="K334" si="181">J334-($O$4+$O$7+$O$9)*POWER((1+$K$4),(I333-6)/12)</f>
        <v>7780.1729319042151</v>
      </c>
      <c r="L334" s="20">
        <f t="shared" si="167"/>
        <v>0</v>
      </c>
      <c r="M334" s="20">
        <f t="shared" si="158"/>
        <v>7780.1729319042151</v>
      </c>
      <c r="N334" s="20">
        <f t="shared" si="168"/>
        <v>0</v>
      </c>
      <c r="O334" s="21">
        <f t="shared" si="169"/>
        <v>5890838.1376783084</v>
      </c>
      <c r="P334" s="29"/>
      <c r="Q334" s="29"/>
      <c r="R334" s="2"/>
      <c r="S334" s="2"/>
      <c r="T334" s="2"/>
      <c r="U334" s="2"/>
      <c r="V334" s="2"/>
      <c r="W334" s="2"/>
      <c r="X334" s="2"/>
      <c r="Y334" s="2"/>
      <c r="Z334" s="19">
        <f t="shared" si="170"/>
        <v>319</v>
      </c>
      <c r="AA334" s="20">
        <f t="shared" si="159"/>
        <v>0</v>
      </c>
      <c r="AB334" s="20">
        <f t="shared" si="163"/>
        <v>0</v>
      </c>
      <c r="AC334" s="20">
        <f t="shared" si="160"/>
        <v>0</v>
      </c>
      <c r="AD334" s="21">
        <f t="shared" si="174"/>
        <v>0</v>
      </c>
      <c r="AE334" s="2"/>
      <c r="AF334" s="13"/>
      <c r="AG334" s="2"/>
      <c r="AJ334" s="25">
        <f t="shared" si="157"/>
        <v>0</v>
      </c>
      <c r="AK334" s="25">
        <f t="shared" si="175"/>
        <v>0</v>
      </c>
      <c r="AL334" s="25"/>
      <c r="AM334" s="26">
        <f t="shared" si="164"/>
        <v>0</v>
      </c>
      <c r="AN334" s="26">
        <f t="shared" si="176"/>
        <v>0</v>
      </c>
      <c r="AO334" s="25"/>
      <c r="AP334" s="25"/>
      <c r="AQ334" s="25">
        <f t="shared" si="171"/>
        <v>0</v>
      </c>
      <c r="AR334" s="25">
        <f t="shared" si="161"/>
        <v>0.99817002162701707</v>
      </c>
      <c r="AS334" s="25">
        <f t="shared" si="172"/>
        <v>1</v>
      </c>
      <c r="AT334" s="25">
        <f t="shared" si="162"/>
        <v>0</v>
      </c>
    </row>
    <row r="335" spans="1:46" x14ac:dyDescent="0.25">
      <c r="A335" s="56"/>
      <c r="B335" s="29"/>
      <c r="C335" s="29"/>
      <c r="D335" s="29"/>
      <c r="E335" s="29"/>
      <c r="F335" s="29"/>
      <c r="G335" s="29"/>
      <c r="H335" s="29"/>
      <c r="I335" s="59">
        <f t="shared" si="165"/>
        <v>320</v>
      </c>
      <c r="J335" s="20">
        <f t="shared" si="177"/>
        <v>15543.075779608873</v>
      </c>
      <c r="K335" s="20">
        <f t="shared" si="177"/>
        <v>7780.1729319042151</v>
      </c>
      <c r="L335" s="20">
        <f t="shared" si="167"/>
        <v>0</v>
      </c>
      <c r="M335" s="20">
        <f t="shared" si="158"/>
        <v>7780.1729319042151</v>
      </c>
      <c r="N335" s="20">
        <f t="shared" si="168"/>
        <v>0</v>
      </c>
      <c r="O335" s="21">
        <f t="shared" si="169"/>
        <v>5890838.1376783084</v>
      </c>
      <c r="P335" s="29"/>
      <c r="Q335" s="29"/>
      <c r="R335" s="2"/>
      <c r="S335" s="2"/>
      <c r="T335" s="2"/>
      <c r="U335" s="2"/>
      <c r="V335" s="2"/>
      <c r="W335" s="2"/>
      <c r="X335" s="2"/>
      <c r="Y335" s="2"/>
      <c r="Z335" s="19">
        <f t="shared" si="170"/>
        <v>320</v>
      </c>
      <c r="AA335" s="20">
        <f t="shared" si="159"/>
        <v>0</v>
      </c>
      <c r="AB335" s="20">
        <f t="shared" si="163"/>
        <v>0</v>
      </c>
      <c r="AC335" s="20">
        <f t="shared" si="160"/>
        <v>0</v>
      </c>
      <c r="AD335" s="21">
        <f t="shared" si="174"/>
        <v>0</v>
      </c>
      <c r="AE335" s="2"/>
      <c r="AF335" s="13"/>
      <c r="AG335" s="2"/>
      <c r="AJ335" s="25">
        <f t="shared" ref="AJ335:AJ375" si="182">IF(AF335="",0,MIN(AF335,AA334))</f>
        <v>0</v>
      </c>
      <c r="AK335" s="25">
        <f t="shared" si="175"/>
        <v>0</v>
      </c>
      <c r="AL335" s="25"/>
      <c r="AM335" s="26">
        <f t="shared" si="164"/>
        <v>0</v>
      </c>
      <c r="AN335" s="26">
        <f t="shared" si="176"/>
        <v>0</v>
      </c>
      <c r="AO335" s="25"/>
      <c r="AP335" s="25"/>
      <c r="AQ335" s="25">
        <f t="shared" si="171"/>
        <v>0</v>
      </c>
      <c r="AR335" s="25">
        <f t="shared" si="161"/>
        <v>0.99817002162701707</v>
      </c>
      <c r="AS335" s="25">
        <f t="shared" si="172"/>
        <v>1</v>
      </c>
      <c r="AT335" s="25">
        <f t="shared" si="162"/>
        <v>0</v>
      </c>
    </row>
    <row r="336" spans="1:46" x14ac:dyDescent="0.25">
      <c r="A336" s="56"/>
      <c r="B336" s="29"/>
      <c r="C336" s="29"/>
      <c r="D336" s="29"/>
      <c r="E336" s="29"/>
      <c r="F336" s="29"/>
      <c r="G336" s="29"/>
      <c r="H336" s="29"/>
      <c r="I336" s="59">
        <f t="shared" si="165"/>
        <v>321</v>
      </c>
      <c r="J336" s="20">
        <f t="shared" si="177"/>
        <v>15543.075779608873</v>
      </c>
      <c r="K336" s="20">
        <f t="shared" si="177"/>
        <v>7780.1729319042151</v>
      </c>
      <c r="L336" s="20">
        <f t="shared" si="167"/>
        <v>0</v>
      </c>
      <c r="M336" s="20">
        <f t="shared" ref="M336:M399" si="183">K336-L336</f>
        <v>7780.1729319042151</v>
      </c>
      <c r="N336" s="20">
        <f t="shared" si="168"/>
        <v>0</v>
      </c>
      <c r="O336" s="21">
        <f t="shared" si="169"/>
        <v>5890838.1376783084</v>
      </c>
      <c r="P336" s="29"/>
      <c r="Q336" s="29"/>
      <c r="R336" s="2"/>
      <c r="S336" s="2"/>
      <c r="T336" s="2"/>
      <c r="U336" s="2"/>
      <c r="V336" s="2"/>
      <c r="W336" s="2"/>
      <c r="X336" s="2"/>
      <c r="Y336" s="2"/>
      <c r="Z336" s="19">
        <f t="shared" si="170"/>
        <v>321</v>
      </c>
      <c r="AA336" s="20">
        <f t="shared" ref="AA336:AA375" si="184">MAX(AA335*(1+$V$7)-AB336-AJ336,0)</f>
        <v>0</v>
      </c>
      <c r="AB336" s="20">
        <f t="shared" si="163"/>
        <v>0</v>
      </c>
      <c r="AC336" s="20">
        <f t="shared" ref="AC336:AC375" si="185">AA335*$V$7</f>
        <v>0</v>
      </c>
      <c r="AD336" s="21">
        <f t="shared" si="174"/>
        <v>0</v>
      </c>
      <c r="AE336" s="2"/>
      <c r="AF336" s="13"/>
      <c r="AG336" s="2"/>
      <c r="AJ336" s="25">
        <f t="shared" si="182"/>
        <v>0</v>
      </c>
      <c r="AK336" s="25">
        <f t="shared" si="175"/>
        <v>0</v>
      </c>
      <c r="AL336" s="25"/>
      <c r="AM336" s="26">
        <f t="shared" si="164"/>
        <v>0</v>
      </c>
      <c r="AN336" s="26">
        <f t="shared" si="176"/>
        <v>0</v>
      </c>
      <c r="AO336" s="25"/>
      <c r="AP336" s="25"/>
      <c r="AQ336" s="25">
        <f t="shared" si="171"/>
        <v>0</v>
      </c>
      <c r="AR336" s="25">
        <f t="shared" ref="AR336:AR375" si="186">1/(1+$V$7)</f>
        <v>0.99817002162701707</v>
      </c>
      <c r="AS336" s="25">
        <f t="shared" si="172"/>
        <v>1</v>
      </c>
      <c r="AT336" s="25">
        <f t="shared" ref="AT336:AT375" si="187">(1-AS336)/$V$7</f>
        <v>0</v>
      </c>
    </row>
    <row r="337" spans="1:46" x14ac:dyDescent="0.25">
      <c r="A337" s="56"/>
      <c r="B337" s="29"/>
      <c r="C337" s="29"/>
      <c r="D337" s="29"/>
      <c r="E337" s="29"/>
      <c r="F337" s="29"/>
      <c r="G337" s="29"/>
      <c r="H337" s="29"/>
      <c r="I337" s="59">
        <f t="shared" si="165"/>
        <v>322</v>
      </c>
      <c r="J337" s="20">
        <f t="shared" si="177"/>
        <v>15543.075779608873</v>
      </c>
      <c r="K337" s="20">
        <f t="shared" si="177"/>
        <v>7780.1729319042151</v>
      </c>
      <c r="L337" s="20">
        <f t="shared" si="167"/>
        <v>0</v>
      </c>
      <c r="M337" s="20">
        <f t="shared" si="183"/>
        <v>7780.1729319042151</v>
      </c>
      <c r="N337" s="20">
        <f t="shared" si="168"/>
        <v>0</v>
      </c>
      <c r="O337" s="21">
        <f t="shared" si="169"/>
        <v>5890838.1376783084</v>
      </c>
      <c r="P337" s="29"/>
      <c r="Q337" s="29"/>
      <c r="R337" s="2"/>
      <c r="S337" s="2"/>
      <c r="T337" s="2"/>
      <c r="U337" s="2"/>
      <c r="V337" s="2"/>
      <c r="W337" s="2"/>
      <c r="X337" s="2"/>
      <c r="Y337" s="2"/>
      <c r="Z337" s="19">
        <f t="shared" si="170"/>
        <v>322</v>
      </c>
      <c r="AA337" s="20">
        <f t="shared" si="184"/>
        <v>0</v>
      </c>
      <c r="AB337" s="20">
        <f t="shared" ref="AB337:AB375" si="188">IF($AL$9=2,AM337,AN337)</f>
        <v>0</v>
      </c>
      <c r="AC337" s="20">
        <f t="shared" si="185"/>
        <v>0</v>
      </c>
      <c r="AD337" s="21">
        <f t="shared" si="174"/>
        <v>0</v>
      </c>
      <c r="AE337" s="2"/>
      <c r="AF337" s="13"/>
      <c r="AG337" s="2"/>
      <c r="AJ337" s="25">
        <f t="shared" si="182"/>
        <v>0</v>
      </c>
      <c r="AK337" s="25">
        <f t="shared" si="175"/>
        <v>0</v>
      </c>
      <c r="AL337" s="25"/>
      <c r="AM337" s="26">
        <f t="shared" ref="AM337:AM375" si="189">IF($AT337&gt;0,IF((AA336-AJ337)&gt;AA336/$AT337,AA336/$AT337,IF(AND((AA336-AJ337)&lt;AA336/$AT337,(AA336-AJ337)&gt;0),(AA336-AJ337)+AC337,0)),0)</f>
        <v>0</v>
      </c>
      <c r="AN337" s="26">
        <f t="shared" si="176"/>
        <v>0</v>
      </c>
      <c r="AO337" s="25"/>
      <c r="AP337" s="25"/>
      <c r="AQ337" s="25">
        <f t="shared" si="171"/>
        <v>0</v>
      </c>
      <c r="AR337" s="25">
        <f t="shared" si="186"/>
        <v>0.99817002162701707</v>
      </c>
      <c r="AS337" s="25">
        <f t="shared" si="172"/>
        <v>1</v>
      </c>
      <c r="AT337" s="25">
        <f t="shared" si="187"/>
        <v>0</v>
      </c>
    </row>
    <row r="338" spans="1:46" x14ac:dyDescent="0.25">
      <c r="A338" s="56"/>
      <c r="B338" s="29"/>
      <c r="C338" s="29"/>
      <c r="D338" s="29"/>
      <c r="E338" s="29"/>
      <c r="F338" s="29"/>
      <c r="G338" s="29"/>
      <c r="H338" s="29"/>
      <c r="I338" s="59">
        <f t="shared" ref="I338:I381" si="190">I337+1</f>
        <v>323</v>
      </c>
      <c r="J338" s="20">
        <f t="shared" si="177"/>
        <v>15543.075779608873</v>
      </c>
      <c r="K338" s="20">
        <f t="shared" si="177"/>
        <v>7780.1729319042151</v>
      </c>
      <c r="L338" s="20">
        <f t="shared" ref="L338:L374" si="191">$AB338</f>
        <v>0</v>
      </c>
      <c r="M338" s="20">
        <f t="shared" si="183"/>
        <v>7780.1729319042151</v>
      </c>
      <c r="N338" s="20">
        <f t="shared" ref="N338:N401" si="192">$AA338</f>
        <v>0</v>
      </c>
      <c r="O338" s="21">
        <f t="shared" ref="O338:O374" si="193">O337</f>
        <v>5890838.1376783084</v>
      </c>
      <c r="P338" s="29"/>
      <c r="Q338" s="29"/>
      <c r="R338" s="2"/>
      <c r="S338" s="2"/>
      <c r="T338" s="2"/>
      <c r="U338" s="2"/>
      <c r="V338" s="2"/>
      <c r="W338" s="2"/>
      <c r="X338" s="2"/>
      <c r="Y338" s="2"/>
      <c r="Z338" s="19">
        <f t="shared" ref="Z338:Z375" si="194">Z337+1</f>
        <v>323</v>
      </c>
      <c r="AA338" s="20">
        <f t="shared" si="184"/>
        <v>0</v>
      </c>
      <c r="AB338" s="20">
        <f t="shared" si="188"/>
        <v>0</v>
      </c>
      <c r="AC338" s="20">
        <f t="shared" si="185"/>
        <v>0</v>
      </c>
      <c r="AD338" s="21">
        <f t="shared" si="174"/>
        <v>0</v>
      </c>
      <c r="AE338" s="2"/>
      <c r="AF338" s="13"/>
      <c r="AG338" s="2"/>
      <c r="AJ338" s="25">
        <f t="shared" si="182"/>
        <v>0</v>
      </c>
      <c r="AK338" s="25">
        <f t="shared" si="175"/>
        <v>0</v>
      </c>
      <c r="AL338" s="25"/>
      <c r="AM338" s="26">
        <f t="shared" si="189"/>
        <v>0</v>
      </c>
      <c r="AN338" s="26">
        <f t="shared" si="176"/>
        <v>0</v>
      </c>
      <c r="AO338" s="25"/>
      <c r="AP338" s="25"/>
      <c r="AQ338" s="25">
        <f t="shared" ref="AQ338:AQ375" si="195">MAX(AQ337-1,0)</f>
        <v>0</v>
      </c>
      <c r="AR338" s="25">
        <f t="shared" si="186"/>
        <v>0.99817002162701707</v>
      </c>
      <c r="AS338" s="25">
        <f t="shared" ref="AS338:AS375" si="196">POWER(AR338,AQ338)</f>
        <v>1</v>
      </c>
      <c r="AT338" s="25">
        <f t="shared" si="187"/>
        <v>0</v>
      </c>
    </row>
    <row r="339" spans="1:46" x14ac:dyDescent="0.25">
      <c r="A339" s="56"/>
      <c r="B339" s="29"/>
      <c r="C339" s="29"/>
      <c r="D339" s="29"/>
      <c r="E339" s="29"/>
      <c r="F339" s="29"/>
      <c r="G339" s="29"/>
      <c r="H339" s="29"/>
      <c r="I339" s="60">
        <f t="shared" si="190"/>
        <v>324</v>
      </c>
      <c r="J339" s="23">
        <f t="shared" si="177"/>
        <v>15543.075779608873</v>
      </c>
      <c r="K339" s="23">
        <f t="shared" si="177"/>
        <v>7780.1729319042151</v>
      </c>
      <c r="L339" s="23">
        <f t="shared" si="191"/>
        <v>0</v>
      </c>
      <c r="M339" s="23">
        <f t="shared" si="183"/>
        <v>7780.1729319042151</v>
      </c>
      <c r="N339" s="23">
        <f t="shared" si="192"/>
        <v>0</v>
      </c>
      <c r="O339" s="24">
        <f t="shared" si="193"/>
        <v>5890838.1376783084</v>
      </c>
      <c r="P339" s="29"/>
      <c r="Q339" s="29"/>
      <c r="R339" s="2"/>
      <c r="S339" s="2"/>
      <c r="T339" s="2"/>
      <c r="U339" s="2"/>
      <c r="V339" s="2"/>
      <c r="W339" s="2"/>
      <c r="X339" s="2"/>
      <c r="Y339" s="2"/>
      <c r="Z339" s="22">
        <f t="shared" si="194"/>
        <v>324</v>
      </c>
      <c r="AA339" s="23">
        <f t="shared" si="184"/>
        <v>0</v>
      </c>
      <c r="AB339" s="23">
        <f t="shared" si="188"/>
        <v>0</v>
      </c>
      <c r="AC339" s="23">
        <f t="shared" si="185"/>
        <v>0</v>
      </c>
      <c r="AD339" s="24">
        <f t="shared" si="174"/>
        <v>0</v>
      </c>
      <c r="AE339" s="2"/>
      <c r="AF339" s="14"/>
      <c r="AG339" s="2"/>
      <c r="AJ339" s="25">
        <f t="shared" si="182"/>
        <v>0</v>
      </c>
      <c r="AK339" s="25">
        <f t="shared" si="175"/>
        <v>0</v>
      </c>
      <c r="AL339" s="25"/>
      <c r="AM339" s="26">
        <f t="shared" si="189"/>
        <v>0</v>
      </c>
      <c r="AN339" s="26">
        <f t="shared" si="176"/>
        <v>0</v>
      </c>
      <c r="AO339" s="25"/>
      <c r="AP339" s="25"/>
      <c r="AQ339" s="25">
        <f t="shared" si="195"/>
        <v>0</v>
      </c>
      <c r="AR339" s="25">
        <f t="shared" si="186"/>
        <v>0.99817002162701707</v>
      </c>
      <c r="AS339" s="25">
        <f t="shared" si="196"/>
        <v>1</v>
      </c>
      <c r="AT339" s="25">
        <f t="shared" si="187"/>
        <v>0</v>
      </c>
    </row>
    <row r="340" spans="1:46" x14ac:dyDescent="0.25">
      <c r="A340" s="56"/>
      <c r="B340" s="29"/>
      <c r="C340" s="29"/>
      <c r="D340" s="29"/>
      <c r="E340" s="29"/>
      <c r="F340" s="29"/>
      <c r="G340" s="29"/>
      <c r="H340" s="29"/>
      <c r="I340" s="62">
        <f t="shared" si="190"/>
        <v>325</v>
      </c>
      <c r="J340" s="17">
        <f t="shared" si="177"/>
        <v>15543.075779608873</v>
      </c>
      <c r="K340" s="17">
        <f t="shared" si="177"/>
        <v>7780.1729319042151</v>
      </c>
      <c r="L340" s="17">
        <f t="shared" si="191"/>
        <v>0</v>
      </c>
      <c r="M340" s="17">
        <f t="shared" si="183"/>
        <v>7780.1729319042151</v>
      </c>
      <c r="N340" s="17">
        <f t="shared" si="192"/>
        <v>0</v>
      </c>
      <c r="O340" s="18">
        <f>O339*(1+$K$7)</f>
        <v>5979200.7097434821</v>
      </c>
      <c r="P340" s="29"/>
      <c r="Q340" s="29"/>
      <c r="R340" s="2"/>
      <c r="S340" s="2"/>
      <c r="T340" s="2"/>
      <c r="U340" s="2"/>
      <c r="V340" s="2"/>
      <c r="W340" s="2"/>
      <c r="X340" s="2"/>
      <c r="Y340" s="2"/>
      <c r="Z340" s="16">
        <f t="shared" si="194"/>
        <v>325</v>
      </c>
      <c r="AA340" s="17">
        <f t="shared" si="184"/>
        <v>0</v>
      </c>
      <c r="AB340" s="17">
        <f t="shared" si="188"/>
        <v>0</v>
      </c>
      <c r="AC340" s="17">
        <f t="shared" si="185"/>
        <v>0</v>
      </c>
      <c r="AD340" s="18">
        <f t="shared" si="174"/>
        <v>0</v>
      </c>
      <c r="AE340" s="2"/>
      <c r="AF340" s="12"/>
      <c r="AG340" s="2"/>
      <c r="AJ340" s="25">
        <f t="shared" si="182"/>
        <v>0</v>
      </c>
      <c r="AK340" s="25">
        <f t="shared" si="175"/>
        <v>0</v>
      </c>
      <c r="AL340" s="25"/>
      <c r="AM340" s="26">
        <f t="shared" si="189"/>
        <v>0</v>
      </c>
      <c r="AN340" s="26">
        <f t="shared" si="176"/>
        <v>0</v>
      </c>
      <c r="AO340" s="25"/>
      <c r="AP340" s="25"/>
      <c r="AQ340" s="25">
        <f t="shared" si="195"/>
        <v>0</v>
      </c>
      <c r="AR340" s="25">
        <f t="shared" si="186"/>
        <v>0.99817002162701707</v>
      </c>
      <c r="AS340" s="25">
        <f t="shared" si="196"/>
        <v>1</v>
      </c>
      <c r="AT340" s="25">
        <f t="shared" si="187"/>
        <v>0</v>
      </c>
    </row>
    <row r="341" spans="1:46" x14ac:dyDescent="0.25">
      <c r="A341" s="56"/>
      <c r="B341" s="29"/>
      <c r="C341" s="29"/>
      <c r="D341" s="29"/>
      <c r="E341" s="29"/>
      <c r="F341" s="29"/>
      <c r="G341" s="29"/>
      <c r="H341" s="29"/>
      <c r="I341" s="59">
        <f t="shared" si="190"/>
        <v>326</v>
      </c>
      <c r="J341" s="20">
        <f t="shared" si="177"/>
        <v>15543.075779608873</v>
      </c>
      <c r="K341" s="20">
        <f t="shared" si="177"/>
        <v>7780.1729319042151</v>
      </c>
      <c r="L341" s="20">
        <f t="shared" si="191"/>
        <v>0</v>
      </c>
      <c r="M341" s="20">
        <f t="shared" si="183"/>
        <v>7780.1729319042151</v>
      </c>
      <c r="N341" s="20">
        <f t="shared" si="192"/>
        <v>0</v>
      </c>
      <c r="O341" s="21">
        <f t="shared" si="193"/>
        <v>5979200.7097434821</v>
      </c>
      <c r="P341" s="29"/>
      <c r="Q341" s="29"/>
      <c r="R341" s="2"/>
      <c r="S341" s="2"/>
      <c r="T341" s="2"/>
      <c r="U341" s="2"/>
      <c r="V341" s="2"/>
      <c r="W341" s="2"/>
      <c r="X341" s="2"/>
      <c r="Y341" s="2"/>
      <c r="Z341" s="19">
        <f t="shared" si="194"/>
        <v>326</v>
      </c>
      <c r="AA341" s="20">
        <f t="shared" si="184"/>
        <v>0</v>
      </c>
      <c r="AB341" s="20">
        <f t="shared" si="188"/>
        <v>0</v>
      </c>
      <c r="AC341" s="20">
        <f t="shared" si="185"/>
        <v>0</v>
      </c>
      <c r="AD341" s="21">
        <f t="shared" si="174"/>
        <v>0</v>
      </c>
      <c r="AE341" s="2"/>
      <c r="AF341" s="13"/>
      <c r="AG341" s="2"/>
      <c r="AJ341" s="25">
        <f t="shared" si="182"/>
        <v>0</v>
      </c>
      <c r="AK341" s="25">
        <f t="shared" si="175"/>
        <v>0</v>
      </c>
      <c r="AL341" s="25"/>
      <c r="AM341" s="26">
        <f t="shared" si="189"/>
        <v>0</v>
      </c>
      <c r="AN341" s="26">
        <f t="shared" si="176"/>
        <v>0</v>
      </c>
      <c r="AO341" s="25"/>
      <c r="AP341" s="25"/>
      <c r="AQ341" s="25">
        <f t="shared" si="195"/>
        <v>0</v>
      </c>
      <c r="AR341" s="25">
        <f t="shared" si="186"/>
        <v>0.99817002162701707</v>
      </c>
      <c r="AS341" s="25">
        <f t="shared" si="196"/>
        <v>1</v>
      </c>
      <c r="AT341" s="25">
        <f t="shared" si="187"/>
        <v>0</v>
      </c>
    </row>
    <row r="342" spans="1:46" x14ac:dyDescent="0.25">
      <c r="A342" s="56"/>
      <c r="B342" s="29"/>
      <c r="C342" s="29"/>
      <c r="D342" s="29"/>
      <c r="E342" s="29"/>
      <c r="F342" s="29"/>
      <c r="G342" s="29"/>
      <c r="H342" s="29"/>
      <c r="I342" s="59">
        <f t="shared" si="190"/>
        <v>327</v>
      </c>
      <c r="J342" s="20">
        <f t="shared" si="177"/>
        <v>15543.075779608873</v>
      </c>
      <c r="K342" s="20">
        <f t="shared" si="177"/>
        <v>7780.1729319042151</v>
      </c>
      <c r="L342" s="20">
        <f t="shared" si="191"/>
        <v>0</v>
      </c>
      <c r="M342" s="20">
        <f t="shared" si="183"/>
        <v>7780.1729319042151</v>
      </c>
      <c r="N342" s="20">
        <f t="shared" si="192"/>
        <v>0</v>
      </c>
      <c r="O342" s="21">
        <f t="shared" si="193"/>
        <v>5979200.7097434821</v>
      </c>
      <c r="P342" s="29"/>
      <c r="Q342" s="29"/>
      <c r="R342" s="2"/>
      <c r="S342" s="2"/>
      <c r="T342" s="2"/>
      <c r="U342" s="2"/>
      <c r="V342" s="2"/>
      <c r="W342" s="2"/>
      <c r="X342" s="2"/>
      <c r="Y342" s="2"/>
      <c r="Z342" s="19">
        <f t="shared" si="194"/>
        <v>327</v>
      </c>
      <c r="AA342" s="20">
        <f t="shared" si="184"/>
        <v>0</v>
      </c>
      <c r="AB342" s="20">
        <f t="shared" si="188"/>
        <v>0</v>
      </c>
      <c r="AC342" s="20">
        <f t="shared" si="185"/>
        <v>0</v>
      </c>
      <c r="AD342" s="21">
        <f t="shared" si="174"/>
        <v>0</v>
      </c>
      <c r="AE342" s="2"/>
      <c r="AF342" s="13"/>
      <c r="AG342" s="2"/>
      <c r="AJ342" s="25">
        <f t="shared" si="182"/>
        <v>0</v>
      </c>
      <c r="AK342" s="25">
        <f t="shared" si="175"/>
        <v>0</v>
      </c>
      <c r="AL342" s="25"/>
      <c r="AM342" s="26">
        <f t="shared" si="189"/>
        <v>0</v>
      </c>
      <c r="AN342" s="26">
        <f t="shared" si="176"/>
        <v>0</v>
      </c>
      <c r="AO342" s="25"/>
      <c r="AP342" s="25"/>
      <c r="AQ342" s="25">
        <f t="shared" si="195"/>
        <v>0</v>
      </c>
      <c r="AR342" s="25">
        <f t="shared" si="186"/>
        <v>0.99817002162701707</v>
      </c>
      <c r="AS342" s="25">
        <f t="shared" si="196"/>
        <v>1</v>
      </c>
      <c r="AT342" s="25">
        <f t="shared" si="187"/>
        <v>0</v>
      </c>
    </row>
    <row r="343" spans="1:46" x14ac:dyDescent="0.25">
      <c r="A343" s="56"/>
      <c r="B343" s="29"/>
      <c r="C343" s="29"/>
      <c r="D343" s="29"/>
      <c r="E343" s="29"/>
      <c r="F343" s="29"/>
      <c r="G343" s="29"/>
      <c r="H343" s="29"/>
      <c r="I343" s="59">
        <f t="shared" si="190"/>
        <v>328</v>
      </c>
      <c r="J343" s="20">
        <f t="shared" si="177"/>
        <v>15543.075779608873</v>
      </c>
      <c r="K343" s="20">
        <f t="shared" si="177"/>
        <v>7780.1729319042151</v>
      </c>
      <c r="L343" s="20">
        <f t="shared" si="191"/>
        <v>0</v>
      </c>
      <c r="M343" s="20">
        <f t="shared" si="183"/>
        <v>7780.1729319042151</v>
      </c>
      <c r="N343" s="20">
        <f t="shared" si="192"/>
        <v>0</v>
      </c>
      <c r="O343" s="21">
        <f t="shared" si="193"/>
        <v>5979200.7097434821</v>
      </c>
      <c r="P343" s="29"/>
      <c r="Q343" s="29"/>
      <c r="R343" s="2"/>
      <c r="S343" s="2"/>
      <c r="T343" s="2"/>
      <c r="U343" s="2"/>
      <c r="V343" s="2"/>
      <c r="W343" s="2"/>
      <c r="X343" s="2"/>
      <c r="Y343" s="2"/>
      <c r="Z343" s="19">
        <f t="shared" si="194"/>
        <v>328</v>
      </c>
      <c r="AA343" s="20">
        <f t="shared" si="184"/>
        <v>0</v>
      </c>
      <c r="AB343" s="20">
        <f t="shared" si="188"/>
        <v>0</v>
      </c>
      <c r="AC343" s="20">
        <f t="shared" si="185"/>
        <v>0</v>
      </c>
      <c r="AD343" s="21">
        <f t="shared" si="174"/>
        <v>0</v>
      </c>
      <c r="AE343" s="2"/>
      <c r="AF343" s="13"/>
      <c r="AG343" s="2"/>
      <c r="AJ343" s="25">
        <f t="shared" si="182"/>
        <v>0</v>
      </c>
      <c r="AK343" s="25">
        <f t="shared" si="175"/>
        <v>0</v>
      </c>
      <c r="AL343" s="25"/>
      <c r="AM343" s="26">
        <f t="shared" si="189"/>
        <v>0</v>
      </c>
      <c r="AN343" s="26">
        <f t="shared" si="176"/>
        <v>0</v>
      </c>
      <c r="AO343" s="25"/>
      <c r="AP343" s="25"/>
      <c r="AQ343" s="25">
        <f t="shared" si="195"/>
        <v>0</v>
      </c>
      <c r="AR343" s="25">
        <f t="shared" si="186"/>
        <v>0.99817002162701707</v>
      </c>
      <c r="AS343" s="25">
        <f t="shared" si="196"/>
        <v>1</v>
      </c>
      <c r="AT343" s="25">
        <f t="shared" si="187"/>
        <v>0</v>
      </c>
    </row>
    <row r="344" spans="1:46" x14ac:dyDescent="0.25">
      <c r="A344" s="56"/>
      <c r="B344" s="29"/>
      <c r="C344" s="29"/>
      <c r="D344" s="29"/>
      <c r="E344" s="29"/>
      <c r="F344" s="29"/>
      <c r="G344" s="29"/>
      <c r="H344" s="29"/>
      <c r="I344" s="59">
        <f t="shared" si="190"/>
        <v>329</v>
      </c>
      <c r="J344" s="20">
        <f t="shared" si="177"/>
        <v>15543.075779608873</v>
      </c>
      <c r="K344" s="20">
        <f t="shared" si="177"/>
        <v>7780.1729319042151</v>
      </c>
      <c r="L344" s="20">
        <f t="shared" si="191"/>
        <v>0</v>
      </c>
      <c r="M344" s="20">
        <f t="shared" si="183"/>
        <v>7780.1729319042151</v>
      </c>
      <c r="N344" s="20">
        <f t="shared" si="192"/>
        <v>0</v>
      </c>
      <c r="O344" s="21">
        <f t="shared" si="193"/>
        <v>5979200.7097434821</v>
      </c>
      <c r="P344" s="29"/>
      <c r="Q344" s="29"/>
      <c r="R344" s="2"/>
      <c r="S344" s="2"/>
      <c r="T344" s="2"/>
      <c r="U344" s="2"/>
      <c r="V344" s="2"/>
      <c r="W344" s="2"/>
      <c r="X344" s="2"/>
      <c r="Y344" s="2"/>
      <c r="Z344" s="19">
        <f t="shared" si="194"/>
        <v>329</v>
      </c>
      <c r="AA344" s="20">
        <f t="shared" si="184"/>
        <v>0</v>
      </c>
      <c r="AB344" s="20">
        <f t="shared" si="188"/>
        <v>0</v>
      </c>
      <c r="AC344" s="20">
        <f t="shared" si="185"/>
        <v>0</v>
      </c>
      <c r="AD344" s="21">
        <f t="shared" si="174"/>
        <v>0</v>
      </c>
      <c r="AE344" s="2"/>
      <c r="AF344" s="13"/>
      <c r="AG344" s="2"/>
      <c r="AJ344" s="25">
        <f t="shared" si="182"/>
        <v>0</v>
      </c>
      <c r="AK344" s="25">
        <f t="shared" si="175"/>
        <v>0</v>
      </c>
      <c r="AL344" s="25"/>
      <c r="AM344" s="26">
        <f t="shared" si="189"/>
        <v>0</v>
      </c>
      <c r="AN344" s="26">
        <f t="shared" si="176"/>
        <v>0</v>
      </c>
      <c r="AO344" s="25"/>
      <c r="AP344" s="25"/>
      <c r="AQ344" s="25">
        <f t="shared" si="195"/>
        <v>0</v>
      </c>
      <c r="AR344" s="25">
        <f t="shared" si="186"/>
        <v>0.99817002162701707</v>
      </c>
      <c r="AS344" s="25">
        <f t="shared" si="196"/>
        <v>1</v>
      </c>
      <c r="AT344" s="25">
        <f t="shared" si="187"/>
        <v>0</v>
      </c>
    </row>
    <row r="345" spans="1:46" x14ac:dyDescent="0.25">
      <c r="A345" s="56"/>
      <c r="B345" s="29"/>
      <c r="C345" s="29"/>
      <c r="D345" s="29"/>
      <c r="E345" s="29"/>
      <c r="F345" s="29"/>
      <c r="G345" s="29"/>
      <c r="H345" s="29"/>
      <c r="I345" s="59">
        <f t="shared" si="190"/>
        <v>330</v>
      </c>
      <c r="J345" s="20">
        <f t="shared" si="177"/>
        <v>15543.075779608873</v>
      </c>
      <c r="K345" s="20">
        <f t="shared" si="177"/>
        <v>7780.1729319042151</v>
      </c>
      <c r="L345" s="20">
        <f t="shared" si="191"/>
        <v>0</v>
      </c>
      <c r="M345" s="20">
        <f t="shared" si="183"/>
        <v>7780.1729319042151</v>
      </c>
      <c r="N345" s="20">
        <f t="shared" si="192"/>
        <v>0</v>
      </c>
      <c r="O345" s="21">
        <f t="shared" si="193"/>
        <v>5979200.7097434821</v>
      </c>
      <c r="P345" s="29"/>
      <c r="Q345" s="29"/>
      <c r="R345" s="2"/>
      <c r="S345" s="2"/>
      <c r="T345" s="2"/>
      <c r="U345" s="2"/>
      <c r="V345" s="2"/>
      <c r="W345" s="2"/>
      <c r="X345" s="2"/>
      <c r="Y345" s="2"/>
      <c r="Z345" s="19">
        <f t="shared" si="194"/>
        <v>330</v>
      </c>
      <c r="AA345" s="20">
        <f t="shared" si="184"/>
        <v>0</v>
      </c>
      <c r="AB345" s="20">
        <f t="shared" si="188"/>
        <v>0</v>
      </c>
      <c r="AC345" s="20">
        <f t="shared" si="185"/>
        <v>0</v>
      </c>
      <c r="AD345" s="21">
        <f t="shared" si="174"/>
        <v>0</v>
      </c>
      <c r="AE345" s="2"/>
      <c r="AF345" s="13"/>
      <c r="AG345" s="2"/>
      <c r="AJ345" s="25">
        <f t="shared" si="182"/>
        <v>0</v>
      </c>
      <c r="AK345" s="25">
        <f t="shared" si="175"/>
        <v>0</v>
      </c>
      <c r="AL345" s="25"/>
      <c r="AM345" s="26">
        <f t="shared" si="189"/>
        <v>0</v>
      </c>
      <c r="AN345" s="26">
        <f t="shared" si="176"/>
        <v>0</v>
      </c>
      <c r="AO345" s="25"/>
      <c r="AP345" s="25"/>
      <c r="AQ345" s="25">
        <f t="shared" si="195"/>
        <v>0</v>
      </c>
      <c r="AR345" s="25">
        <f t="shared" si="186"/>
        <v>0.99817002162701707</v>
      </c>
      <c r="AS345" s="25">
        <f t="shared" si="196"/>
        <v>1</v>
      </c>
      <c r="AT345" s="25">
        <f t="shared" si="187"/>
        <v>0</v>
      </c>
    </row>
    <row r="346" spans="1:46" x14ac:dyDescent="0.25">
      <c r="A346" s="56"/>
      <c r="B346" s="29"/>
      <c r="C346" s="29"/>
      <c r="D346" s="29"/>
      <c r="E346" s="29"/>
      <c r="F346" s="29"/>
      <c r="G346" s="29"/>
      <c r="H346" s="29"/>
      <c r="I346" s="59">
        <f t="shared" si="190"/>
        <v>331</v>
      </c>
      <c r="J346" s="20">
        <f>J345*(1+$K$4)</f>
        <v>15698.506537404961</v>
      </c>
      <c r="K346" s="20">
        <f t="shared" ref="K346" si="197">J346-($O$4+$O$7+$O$9)*POWER((1+$K$4),(I345-6)/12)</f>
        <v>7857.9746612232593</v>
      </c>
      <c r="L346" s="20">
        <f t="shared" si="191"/>
        <v>0</v>
      </c>
      <c r="M346" s="20">
        <f t="shared" si="183"/>
        <v>7857.9746612232593</v>
      </c>
      <c r="N346" s="20">
        <f t="shared" si="192"/>
        <v>0</v>
      </c>
      <c r="O346" s="21">
        <f t="shared" si="193"/>
        <v>5979200.7097434821</v>
      </c>
      <c r="P346" s="29"/>
      <c r="Q346" s="29"/>
      <c r="R346" s="2"/>
      <c r="S346" s="2"/>
      <c r="T346" s="2"/>
      <c r="U346" s="2"/>
      <c r="V346" s="2"/>
      <c r="W346" s="2"/>
      <c r="X346" s="2"/>
      <c r="Y346" s="2"/>
      <c r="Z346" s="19">
        <f t="shared" si="194"/>
        <v>331</v>
      </c>
      <c r="AA346" s="20">
        <f t="shared" si="184"/>
        <v>0</v>
      </c>
      <c r="AB346" s="20">
        <f t="shared" si="188"/>
        <v>0</v>
      </c>
      <c r="AC346" s="20">
        <f t="shared" si="185"/>
        <v>0</v>
      </c>
      <c r="AD346" s="21">
        <f t="shared" si="174"/>
        <v>0</v>
      </c>
      <c r="AE346" s="2"/>
      <c r="AF346" s="13"/>
      <c r="AG346" s="2"/>
      <c r="AJ346" s="25">
        <f t="shared" si="182"/>
        <v>0</v>
      </c>
      <c r="AK346" s="25">
        <f t="shared" si="175"/>
        <v>0</v>
      </c>
      <c r="AL346" s="25"/>
      <c r="AM346" s="26">
        <f t="shared" si="189"/>
        <v>0</v>
      </c>
      <c r="AN346" s="26">
        <f t="shared" si="176"/>
        <v>0</v>
      </c>
      <c r="AO346" s="25"/>
      <c r="AP346" s="25"/>
      <c r="AQ346" s="25">
        <f t="shared" si="195"/>
        <v>0</v>
      </c>
      <c r="AR346" s="25">
        <f t="shared" si="186"/>
        <v>0.99817002162701707</v>
      </c>
      <c r="AS346" s="25">
        <f t="shared" si="196"/>
        <v>1</v>
      </c>
      <c r="AT346" s="25">
        <f t="shared" si="187"/>
        <v>0</v>
      </c>
    </row>
    <row r="347" spans="1:46" x14ac:dyDescent="0.25">
      <c r="A347" s="56"/>
      <c r="B347" s="29"/>
      <c r="C347" s="29"/>
      <c r="D347" s="29"/>
      <c r="E347" s="29"/>
      <c r="F347" s="29"/>
      <c r="G347" s="29"/>
      <c r="H347" s="29"/>
      <c r="I347" s="59">
        <f t="shared" si="190"/>
        <v>332</v>
      </c>
      <c r="J347" s="20">
        <f t="shared" si="177"/>
        <v>15698.506537404961</v>
      </c>
      <c r="K347" s="20">
        <f t="shared" si="177"/>
        <v>7857.9746612232593</v>
      </c>
      <c r="L347" s="20">
        <f t="shared" si="191"/>
        <v>0</v>
      </c>
      <c r="M347" s="20">
        <f t="shared" si="183"/>
        <v>7857.9746612232593</v>
      </c>
      <c r="N347" s="20">
        <f t="shared" si="192"/>
        <v>0</v>
      </c>
      <c r="O347" s="21">
        <f t="shared" si="193"/>
        <v>5979200.7097434821</v>
      </c>
      <c r="P347" s="29"/>
      <c r="Q347" s="29"/>
      <c r="R347" s="2"/>
      <c r="S347" s="2"/>
      <c r="T347" s="2"/>
      <c r="U347" s="2"/>
      <c r="V347" s="2"/>
      <c r="W347" s="2"/>
      <c r="X347" s="2"/>
      <c r="Y347" s="2"/>
      <c r="Z347" s="19">
        <f t="shared" si="194"/>
        <v>332</v>
      </c>
      <c r="AA347" s="20">
        <f t="shared" si="184"/>
        <v>0</v>
      </c>
      <c r="AB347" s="20">
        <f t="shared" si="188"/>
        <v>0</v>
      </c>
      <c r="AC347" s="20">
        <f t="shared" si="185"/>
        <v>0</v>
      </c>
      <c r="AD347" s="21">
        <f t="shared" si="174"/>
        <v>0</v>
      </c>
      <c r="AE347" s="2"/>
      <c r="AF347" s="13"/>
      <c r="AG347" s="2"/>
      <c r="AJ347" s="25">
        <f t="shared" si="182"/>
        <v>0</v>
      </c>
      <c r="AK347" s="25">
        <f t="shared" si="175"/>
        <v>0</v>
      </c>
      <c r="AL347" s="25"/>
      <c r="AM347" s="26">
        <f t="shared" si="189"/>
        <v>0</v>
      </c>
      <c r="AN347" s="26">
        <f t="shared" si="176"/>
        <v>0</v>
      </c>
      <c r="AO347" s="25"/>
      <c r="AP347" s="25"/>
      <c r="AQ347" s="25">
        <f t="shared" si="195"/>
        <v>0</v>
      </c>
      <c r="AR347" s="25">
        <f t="shared" si="186"/>
        <v>0.99817002162701707</v>
      </c>
      <c r="AS347" s="25">
        <f t="shared" si="196"/>
        <v>1</v>
      </c>
      <c r="AT347" s="25">
        <f t="shared" si="187"/>
        <v>0</v>
      </c>
    </row>
    <row r="348" spans="1:46" x14ac:dyDescent="0.25">
      <c r="A348" s="56"/>
      <c r="B348" s="29"/>
      <c r="C348" s="29"/>
      <c r="D348" s="29"/>
      <c r="E348" s="29"/>
      <c r="F348" s="29"/>
      <c r="G348" s="29"/>
      <c r="H348" s="29"/>
      <c r="I348" s="59">
        <f t="shared" si="190"/>
        <v>333</v>
      </c>
      <c r="J348" s="20">
        <f t="shared" si="177"/>
        <v>15698.506537404961</v>
      </c>
      <c r="K348" s="20">
        <f t="shared" si="177"/>
        <v>7857.9746612232593</v>
      </c>
      <c r="L348" s="20">
        <f t="shared" si="191"/>
        <v>0</v>
      </c>
      <c r="M348" s="20">
        <f t="shared" si="183"/>
        <v>7857.9746612232593</v>
      </c>
      <c r="N348" s="20">
        <f t="shared" si="192"/>
        <v>0</v>
      </c>
      <c r="O348" s="21">
        <f t="shared" si="193"/>
        <v>5979200.7097434821</v>
      </c>
      <c r="P348" s="29"/>
      <c r="Q348" s="29"/>
      <c r="R348" s="2"/>
      <c r="S348" s="2"/>
      <c r="T348" s="2"/>
      <c r="U348" s="2"/>
      <c r="V348" s="2"/>
      <c r="W348" s="2"/>
      <c r="X348" s="2"/>
      <c r="Y348" s="2"/>
      <c r="Z348" s="19">
        <f t="shared" si="194"/>
        <v>333</v>
      </c>
      <c r="AA348" s="20">
        <f t="shared" si="184"/>
        <v>0</v>
      </c>
      <c r="AB348" s="20">
        <f t="shared" si="188"/>
        <v>0</v>
      </c>
      <c r="AC348" s="20">
        <f t="shared" si="185"/>
        <v>0</v>
      </c>
      <c r="AD348" s="21">
        <f t="shared" si="174"/>
        <v>0</v>
      </c>
      <c r="AE348" s="2"/>
      <c r="AF348" s="13"/>
      <c r="AG348" s="2"/>
      <c r="AJ348" s="25">
        <f t="shared" si="182"/>
        <v>0</v>
      </c>
      <c r="AK348" s="25">
        <f t="shared" si="175"/>
        <v>0</v>
      </c>
      <c r="AL348" s="25"/>
      <c r="AM348" s="26">
        <f t="shared" si="189"/>
        <v>0</v>
      </c>
      <c r="AN348" s="26">
        <f t="shared" si="176"/>
        <v>0</v>
      </c>
      <c r="AO348" s="25"/>
      <c r="AP348" s="25"/>
      <c r="AQ348" s="25">
        <f t="shared" si="195"/>
        <v>0</v>
      </c>
      <c r="AR348" s="25">
        <f t="shared" si="186"/>
        <v>0.99817002162701707</v>
      </c>
      <c r="AS348" s="25">
        <f t="shared" si="196"/>
        <v>1</v>
      </c>
      <c r="AT348" s="25">
        <f t="shared" si="187"/>
        <v>0</v>
      </c>
    </row>
    <row r="349" spans="1:46" x14ac:dyDescent="0.25">
      <c r="A349" s="56"/>
      <c r="B349" s="29"/>
      <c r="C349" s="29"/>
      <c r="D349" s="29"/>
      <c r="E349" s="29"/>
      <c r="F349" s="29"/>
      <c r="G349" s="29"/>
      <c r="H349" s="29"/>
      <c r="I349" s="59">
        <f t="shared" si="190"/>
        <v>334</v>
      </c>
      <c r="J349" s="20">
        <f t="shared" si="177"/>
        <v>15698.506537404961</v>
      </c>
      <c r="K349" s="20">
        <f t="shared" si="177"/>
        <v>7857.9746612232593</v>
      </c>
      <c r="L349" s="20">
        <f t="shared" si="191"/>
        <v>0</v>
      </c>
      <c r="M349" s="20">
        <f t="shared" si="183"/>
        <v>7857.9746612232593</v>
      </c>
      <c r="N349" s="20">
        <f t="shared" si="192"/>
        <v>0</v>
      </c>
      <c r="O349" s="21">
        <f t="shared" si="193"/>
        <v>5979200.7097434821</v>
      </c>
      <c r="P349" s="29"/>
      <c r="Q349" s="29"/>
      <c r="R349" s="2"/>
      <c r="S349" s="2"/>
      <c r="T349" s="2"/>
      <c r="U349" s="2"/>
      <c r="V349" s="2"/>
      <c r="W349" s="2"/>
      <c r="X349" s="2"/>
      <c r="Y349" s="2"/>
      <c r="Z349" s="19">
        <f t="shared" si="194"/>
        <v>334</v>
      </c>
      <c r="AA349" s="20">
        <f t="shared" si="184"/>
        <v>0</v>
      </c>
      <c r="AB349" s="20">
        <f t="shared" si="188"/>
        <v>0</v>
      </c>
      <c r="AC349" s="20">
        <f t="shared" si="185"/>
        <v>0</v>
      </c>
      <c r="AD349" s="21">
        <f t="shared" si="174"/>
        <v>0</v>
      </c>
      <c r="AE349" s="2"/>
      <c r="AF349" s="13"/>
      <c r="AG349" s="2"/>
      <c r="AJ349" s="25">
        <f t="shared" si="182"/>
        <v>0</v>
      </c>
      <c r="AK349" s="25">
        <f t="shared" si="175"/>
        <v>0</v>
      </c>
      <c r="AL349" s="25"/>
      <c r="AM349" s="26">
        <f t="shared" si="189"/>
        <v>0</v>
      </c>
      <c r="AN349" s="26">
        <f t="shared" si="176"/>
        <v>0</v>
      </c>
      <c r="AO349" s="25"/>
      <c r="AP349" s="25"/>
      <c r="AQ349" s="25">
        <f t="shared" si="195"/>
        <v>0</v>
      </c>
      <c r="AR349" s="25">
        <f t="shared" si="186"/>
        <v>0.99817002162701707</v>
      </c>
      <c r="AS349" s="25">
        <f t="shared" si="196"/>
        <v>1</v>
      </c>
      <c r="AT349" s="25">
        <f t="shared" si="187"/>
        <v>0</v>
      </c>
    </row>
    <row r="350" spans="1:46" x14ac:dyDescent="0.25">
      <c r="A350" s="56"/>
      <c r="B350" s="29"/>
      <c r="C350" s="29"/>
      <c r="D350" s="29"/>
      <c r="E350" s="29"/>
      <c r="F350" s="29"/>
      <c r="G350" s="29"/>
      <c r="H350" s="29"/>
      <c r="I350" s="59">
        <f t="shared" si="190"/>
        <v>335</v>
      </c>
      <c r="J350" s="20">
        <f t="shared" si="177"/>
        <v>15698.506537404961</v>
      </c>
      <c r="K350" s="20">
        <f t="shared" si="177"/>
        <v>7857.9746612232593</v>
      </c>
      <c r="L350" s="20">
        <f t="shared" si="191"/>
        <v>0</v>
      </c>
      <c r="M350" s="20">
        <f t="shared" si="183"/>
        <v>7857.9746612232593</v>
      </c>
      <c r="N350" s="20">
        <f t="shared" si="192"/>
        <v>0</v>
      </c>
      <c r="O350" s="21">
        <f t="shared" si="193"/>
        <v>5979200.7097434821</v>
      </c>
      <c r="P350" s="29"/>
      <c r="Q350" s="29"/>
      <c r="R350" s="2"/>
      <c r="S350" s="2"/>
      <c r="T350" s="2"/>
      <c r="U350" s="2"/>
      <c r="V350" s="2"/>
      <c r="W350" s="2"/>
      <c r="X350" s="2"/>
      <c r="Y350" s="2"/>
      <c r="Z350" s="19">
        <f t="shared" si="194"/>
        <v>335</v>
      </c>
      <c r="AA350" s="20">
        <f t="shared" si="184"/>
        <v>0</v>
      </c>
      <c r="AB350" s="20">
        <f t="shared" si="188"/>
        <v>0</v>
      </c>
      <c r="AC350" s="20">
        <f t="shared" si="185"/>
        <v>0</v>
      </c>
      <c r="AD350" s="21">
        <f t="shared" si="174"/>
        <v>0</v>
      </c>
      <c r="AE350" s="2"/>
      <c r="AF350" s="13"/>
      <c r="AG350" s="2"/>
      <c r="AJ350" s="25">
        <f t="shared" si="182"/>
        <v>0</v>
      </c>
      <c r="AK350" s="25">
        <f t="shared" si="175"/>
        <v>0</v>
      </c>
      <c r="AL350" s="25"/>
      <c r="AM350" s="26">
        <f t="shared" si="189"/>
        <v>0</v>
      </c>
      <c r="AN350" s="26">
        <f t="shared" si="176"/>
        <v>0</v>
      </c>
      <c r="AO350" s="25"/>
      <c r="AP350" s="25"/>
      <c r="AQ350" s="25">
        <f t="shared" si="195"/>
        <v>0</v>
      </c>
      <c r="AR350" s="25">
        <f t="shared" si="186"/>
        <v>0.99817002162701707</v>
      </c>
      <c r="AS350" s="25">
        <f t="shared" si="196"/>
        <v>1</v>
      </c>
      <c r="AT350" s="25">
        <f t="shared" si="187"/>
        <v>0</v>
      </c>
    </row>
    <row r="351" spans="1:46" x14ac:dyDescent="0.25">
      <c r="A351" s="56"/>
      <c r="B351" s="29"/>
      <c r="C351" s="29"/>
      <c r="D351" s="29"/>
      <c r="E351" s="29"/>
      <c r="F351" s="29"/>
      <c r="G351" s="29"/>
      <c r="H351" s="29"/>
      <c r="I351" s="60">
        <f t="shared" si="190"/>
        <v>336</v>
      </c>
      <c r="J351" s="23">
        <f t="shared" si="177"/>
        <v>15698.506537404961</v>
      </c>
      <c r="K351" s="23">
        <f t="shared" si="177"/>
        <v>7857.9746612232593</v>
      </c>
      <c r="L351" s="23">
        <f t="shared" si="191"/>
        <v>0</v>
      </c>
      <c r="M351" s="23">
        <f t="shared" si="183"/>
        <v>7857.9746612232593</v>
      </c>
      <c r="N351" s="23">
        <f t="shared" si="192"/>
        <v>0</v>
      </c>
      <c r="O351" s="24">
        <f t="shared" si="193"/>
        <v>5979200.7097434821</v>
      </c>
      <c r="P351" s="29"/>
      <c r="Q351" s="29"/>
      <c r="R351" s="2"/>
      <c r="S351" s="2"/>
      <c r="T351" s="2"/>
      <c r="U351" s="2"/>
      <c r="V351" s="2"/>
      <c r="W351" s="2"/>
      <c r="X351" s="2"/>
      <c r="Y351" s="2"/>
      <c r="Z351" s="22">
        <f t="shared" si="194"/>
        <v>336</v>
      </c>
      <c r="AA351" s="23">
        <f t="shared" si="184"/>
        <v>0</v>
      </c>
      <c r="AB351" s="23">
        <f t="shared" si="188"/>
        <v>0</v>
      </c>
      <c r="AC351" s="23">
        <f t="shared" si="185"/>
        <v>0</v>
      </c>
      <c r="AD351" s="24">
        <f t="shared" si="174"/>
        <v>0</v>
      </c>
      <c r="AE351" s="2"/>
      <c r="AF351" s="14"/>
      <c r="AG351" s="2"/>
      <c r="AJ351" s="25">
        <f t="shared" si="182"/>
        <v>0</v>
      </c>
      <c r="AK351" s="25">
        <f t="shared" si="175"/>
        <v>0</v>
      </c>
      <c r="AL351" s="25"/>
      <c r="AM351" s="26">
        <f t="shared" si="189"/>
        <v>0</v>
      </c>
      <c r="AN351" s="26">
        <f t="shared" si="176"/>
        <v>0</v>
      </c>
      <c r="AO351" s="25"/>
      <c r="AP351" s="25"/>
      <c r="AQ351" s="25">
        <f t="shared" si="195"/>
        <v>0</v>
      </c>
      <c r="AR351" s="25">
        <f t="shared" si="186"/>
        <v>0.99817002162701707</v>
      </c>
      <c r="AS351" s="25">
        <f t="shared" si="196"/>
        <v>1</v>
      </c>
      <c r="AT351" s="25">
        <f t="shared" si="187"/>
        <v>0</v>
      </c>
    </row>
    <row r="352" spans="1:46" x14ac:dyDescent="0.25">
      <c r="A352" s="56"/>
      <c r="B352" s="29"/>
      <c r="C352" s="29"/>
      <c r="D352" s="29"/>
      <c r="E352" s="29"/>
      <c r="F352" s="29"/>
      <c r="G352" s="29"/>
      <c r="H352" s="29"/>
      <c r="I352" s="62">
        <f t="shared" si="190"/>
        <v>337</v>
      </c>
      <c r="J352" s="17">
        <f t="shared" si="177"/>
        <v>15698.506537404961</v>
      </c>
      <c r="K352" s="17">
        <f t="shared" si="177"/>
        <v>7857.9746612232593</v>
      </c>
      <c r="L352" s="17">
        <f t="shared" si="191"/>
        <v>0</v>
      </c>
      <c r="M352" s="17">
        <f t="shared" si="183"/>
        <v>7857.9746612232593</v>
      </c>
      <c r="N352" s="17">
        <f t="shared" si="192"/>
        <v>0</v>
      </c>
      <c r="O352" s="18">
        <f>O351*(1+$K$7)</f>
        <v>6068888.7203896334</v>
      </c>
      <c r="P352" s="29"/>
      <c r="Q352" s="29"/>
      <c r="R352" s="2"/>
      <c r="S352" s="2"/>
      <c r="T352" s="2"/>
      <c r="U352" s="2"/>
      <c r="V352" s="2"/>
      <c r="W352" s="2"/>
      <c r="X352" s="2"/>
      <c r="Y352" s="2"/>
      <c r="Z352" s="16">
        <f t="shared" si="194"/>
        <v>337</v>
      </c>
      <c r="AA352" s="17">
        <f t="shared" si="184"/>
        <v>0</v>
      </c>
      <c r="AB352" s="17">
        <f t="shared" si="188"/>
        <v>0</v>
      </c>
      <c r="AC352" s="17">
        <f t="shared" si="185"/>
        <v>0</v>
      </c>
      <c r="AD352" s="18">
        <f t="shared" si="174"/>
        <v>0</v>
      </c>
      <c r="AE352" s="2"/>
      <c r="AF352" s="12"/>
      <c r="AG352" s="2"/>
      <c r="AJ352" s="25">
        <f t="shared" si="182"/>
        <v>0</v>
      </c>
      <c r="AK352" s="25">
        <f t="shared" si="175"/>
        <v>0</v>
      </c>
      <c r="AL352" s="25"/>
      <c r="AM352" s="26">
        <f t="shared" si="189"/>
        <v>0</v>
      </c>
      <c r="AN352" s="26">
        <f t="shared" si="176"/>
        <v>0</v>
      </c>
      <c r="AO352" s="25"/>
      <c r="AP352" s="25"/>
      <c r="AQ352" s="25">
        <f t="shared" si="195"/>
        <v>0</v>
      </c>
      <c r="AR352" s="25">
        <f t="shared" si="186"/>
        <v>0.99817002162701707</v>
      </c>
      <c r="AS352" s="25">
        <f t="shared" si="196"/>
        <v>1</v>
      </c>
      <c r="AT352" s="25">
        <f t="shared" si="187"/>
        <v>0</v>
      </c>
    </row>
    <row r="353" spans="1:46" x14ac:dyDescent="0.25">
      <c r="A353" s="56"/>
      <c r="B353" s="29"/>
      <c r="C353" s="29"/>
      <c r="D353" s="29"/>
      <c r="E353" s="29"/>
      <c r="F353" s="29"/>
      <c r="G353" s="29"/>
      <c r="H353" s="29"/>
      <c r="I353" s="59">
        <f t="shared" si="190"/>
        <v>338</v>
      </c>
      <c r="J353" s="20">
        <f t="shared" si="177"/>
        <v>15698.506537404961</v>
      </c>
      <c r="K353" s="20">
        <f t="shared" si="177"/>
        <v>7857.9746612232593</v>
      </c>
      <c r="L353" s="20">
        <f t="shared" si="191"/>
        <v>0</v>
      </c>
      <c r="M353" s="20">
        <f t="shared" si="183"/>
        <v>7857.9746612232593</v>
      </c>
      <c r="N353" s="20">
        <f t="shared" si="192"/>
        <v>0</v>
      </c>
      <c r="O353" s="21">
        <f t="shared" si="193"/>
        <v>6068888.7203896334</v>
      </c>
      <c r="P353" s="29"/>
      <c r="Q353" s="29"/>
      <c r="R353" s="2"/>
      <c r="S353" s="2"/>
      <c r="T353" s="2"/>
      <c r="U353" s="2"/>
      <c r="V353" s="2"/>
      <c r="W353" s="2"/>
      <c r="X353" s="2"/>
      <c r="Y353" s="2"/>
      <c r="Z353" s="19">
        <f t="shared" si="194"/>
        <v>338</v>
      </c>
      <c r="AA353" s="20">
        <f t="shared" si="184"/>
        <v>0</v>
      </c>
      <c r="AB353" s="20">
        <f t="shared" si="188"/>
        <v>0</v>
      </c>
      <c r="AC353" s="20">
        <f t="shared" si="185"/>
        <v>0</v>
      </c>
      <c r="AD353" s="21">
        <f t="shared" si="174"/>
        <v>0</v>
      </c>
      <c r="AE353" s="2"/>
      <c r="AF353" s="13"/>
      <c r="AG353" s="2"/>
      <c r="AJ353" s="25">
        <f t="shared" si="182"/>
        <v>0</v>
      </c>
      <c r="AK353" s="25">
        <f t="shared" si="175"/>
        <v>0</v>
      </c>
      <c r="AL353" s="25"/>
      <c r="AM353" s="26">
        <f t="shared" si="189"/>
        <v>0</v>
      </c>
      <c r="AN353" s="26">
        <f t="shared" si="176"/>
        <v>0</v>
      </c>
      <c r="AO353" s="25"/>
      <c r="AP353" s="25"/>
      <c r="AQ353" s="25">
        <f t="shared" si="195"/>
        <v>0</v>
      </c>
      <c r="AR353" s="25">
        <f t="shared" si="186"/>
        <v>0.99817002162701707</v>
      </c>
      <c r="AS353" s="25">
        <f t="shared" si="196"/>
        <v>1</v>
      </c>
      <c r="AT353" s="25">
        <f t="shared" si="187"/>
        <v>0</v>
      </c>
    </row>
    <row r="354" spans="1:46" x14ac:dyDescent="0.25">
      <c r="A354" s="56"/>
      <c r="B354" s="29"/>
      <c r="C354" s="29"/>
      <c r="D354" s="29"/>
      <c r="E354" s="29"/>
      <c r="F354" s="29"/>
      <c r="G354" s="29"/>
      <c r="H354" s="29"/>
      <c r="I354" s="59">
        <f t="shared" si="190"/>
        <v>339</v>
      </c>
      <c r="J354" s="20">
        <f t="shared" si="177"/>
        <v>15698.506537404961</v>
      </c>
      <c r="K354" s="20">
        <f t="shared" si="177"/>
        <v>7857.9746612232593</v>
      </c>
      <c r="L354" s="20">
        <f t="shared" si="191"/>
        <v>0</v>
      </c>
      <c r="M354" s="20">
        <f t="shared" si="183"/>
        <v>7857.9746612232593</v>
      </c>
      <c r="N354" s="20">
        <f t="shared" si="192"/>
        <v>0</v>
      </c>
      <c r="O354" s="21">
        <f t="shared" si="193"/>
        <v>6068888.7203896334</v>
      </c>
      <c r="P354" s="29"/>
      <c r="Q354" s="29"/>
      <c r="R354" s="2"/>
      <c r="S354" s="2"/>
      <c r="T354" s="2"/>
      <c r="U354" s="2"/>
      <c r="V354" s="2"/>
      <c r="W354" s="2"/>
      <c r="X354" s="2"/>
      <c r="Y354" s="2"/>
      <c r="Z354" s="19">
        <f t="shared" si="194"/>
        <v>339</v>
      </c>
      <c r="AA354" s="20">
        <f t="shared" si="184"/>
        <v>0</v>
      </c>
      <c r="AB354" s="20">
        <f t="shared" si="188"/>
        <v>0</v>
      </c>
      <c r="AC354" s="20">
        <f t="shared" si="185"/>
        <v>0</v>
      </c>
      <c r="AD354" s="21">
        <f t="shared" ref="AD354:AD375" si="198">IF(AB354&gt;AC354,AB354-AC354,0)</f>
        <v>0</v>
      </c>
      <c r="AE354" s="2"/>
      <c r="AF354" s="13"/>
      <c r="AG354" s="2"/>
      <c r="AJ354" s="25">
        <f t="shared" si="182"/>
        <v>0</v>
      </c>
      <c r="AK354" s="25">
        <f t="shared" ref="AK354:AK375" si="199">IF(AA354=0,AC354,0)</f>
        <v>0</v>
      </c>
      <c r="AL354" s="25"/>
      <c r="AM354" s="26">
        <f t="shared" si="189"/>
        <v>0</v>
      </c>
      <c r="AN354" s="26">
        <f t="shared" ref="AN354:AN375" si="200">IF((AA353-AJ354+AC354)&gt;0,IF((AA353-AJ354+AC354)&gt;AB353,AB353,IF((AA353-AJ354+AC354)&lt;AB353,AA353-AJ354+AC354,0)),0)</f>
        <v>0</v>
      </c>
      <c r="AO354" s="25"/>
      <c r="AP354" s="25"/>
      <c r="AQ354" s="25">
        <f t="shared" si="195"/>
        <v>0</v>
      </c>
      <c r="AR354" s="25">
        <f t="shared" si="186"/>
        <v>0.99817002162701707</v>
      </c>
      <c r="AS354" s="25">
        <f t="shared" si="196"/>
        <v>1</v>
      </c>
      <c r="AT354" s="25">
        <f t="shared" si="187"/>
        <v>0</v>
      </c>
    </row>
    <row r="355" spans="1:46" x14ac:dyDescent="0.25">
      <c r="A355" s="56"/>
      <c r="B355" s="29"/>
      <c r="C355" s="29"/>
      <c r="D355" s="29"/>
      <c r="E355" s="29"/>
      <c r="F355" s="29"/>
      <c r="G355" s="29"/>
      <c r="H355" s="29"/>
      <c r="I355" s="59">
        <f t="shared" si="190"/>
        <v>340</v>
      </c>
      <c r="J355" s="20">
        <f t="shared" si="177"/>
        <v>15698.506537404961</v>
      </c>
      <c r="K355" s="20">
        <f t="shared" si="177"/>
        <v>7857.9746612232593</v>
      </c>
      <c r="L355" s="20">
        <f t="shared" si="191"/>
        <v>0</v>
      </c>
      <c r="M355" s="20">
        <f t="shared" si="183"/>
        <v>7857.9746612232593</v>
      </c>
      <c r="N355" s="20">
        <f t="shared" si="192"/>
        <v>0</v>
      </c>
      <c r="O355" s="21">
        <f t="shared" si="193"/>
        <v>6068888.7203896334</v>
      </c>
      <c r="P355" s="29"/>
      <c r="Q355" s="29"/>
      <c r="R355" s="2"/>
      <c r="S355" s="2"/>
      <c r="T355" s="2"/>
      <c r="U355" s="2"/>
      <c r="V355" s="2"/>
      <c r="W355" s="2"/>
      <c r="X355" s="2"/>
      <c r="Y355" s="2"/>
      <c r="Z355" s="19">
        <f t="shared" si="194"/>
        <v>340</v>
      </c>
      <c r="AA355" s="20">
        <f t="shared" si="184"/>
        <v>0</v>
      </c>
      <c r="AB355" s="20">
        <f t="shared" si="188"/>
        <v>0</v>
      </c>
      <c r="AC355" s="20">
        <f t="shared" si="185"/>
        <v>0</v>
      </c>
      <c r="AD355" s="21">
        <f t="shared" si="198"/>
        <v>0</v>
      </c>
      <c r="AE355" s="2"/>
      <c r="AF355" s="13"/>
      <c r="AG355" s="2"/>
      <c r="AJ355" s="25">
        <f t="shared" si="182"/>
        <v>0</v>
      </c>
      <c r="AK355" s="25">
        <f t="shared" si="199"/>
        <v>0</v>
      </c>
      <c r="AL355" s="25"/>
      <c r="AM355" s="26">
        <f t="shared" si="189"/>
        <v>0</v>
      </c>
      <c r="AN355" s="26">
        <f t="shared" si="200"/>
        <v>0</v>
      </c>
      <c r="AO355" s="25"/>
      <c r="AP355" s="25"/>
      <c r="AQ355" s="25">
        <f t="shared" si="195"/>
        <v>0</v>
      </c>
      <c r="AR355" s="25">
        <f t="shared" si="186"/>
        <v>0.99817002162701707</v>
      </c>
      <c r="AS355" s="25">
        <f t="shared" si="196"/>
        <v>1</v>
      </c>
      <c r="AT355" s="25">
        <f t="shared" si="187"/>
        <v>0</v>
      </c>
    </row>
    <row r="356" spans="1:46" x14ac:dyDescent="0.25">
      <c r="A356" s="56"/>
      <c r="B356" s="29"/>
      <c r="C356" s="29"/>
      <c r="D356" s="29"/>
      <c r="E356" s="29"/>
      <c r="F356" s="29"/>
      <c r="G356" s="29"/>
      <c r="H356" s="29"/>
      <c r="I356" s="59">
        <f t="shared" si="190"/>
        <v>341</v>
      </c>
      <c r="J356" s="20">
        <f t="shared" ref="J356:K419" si="201">J355</f>
        <v>15698.506537404961</v>
      </c>
      <c r="K356" s="20">
        <f t="shared" si="201"/>
        <v>7857.9746612232593</v>
      </c>
      <c r="L356" s="20">
        <f t="shared" si="191"/>
        <v>0</v>
      </c>
      <c r="M356" s="20">
        <f t="shared" si="183"/>
        <v>7857.9746612232593</v>
      </c>
      <c r="N356" s="20">
        <f t="shared" si="192"/>
        <v>0</v>
      </c>
      <c r="O356" s="21">
        <f t="shared" si="193"/>
        <v>6068888.7203896334</v>
      </c>
      <c r="P356" s="29"/>
      <c r="Q356" s="29"/>
      <c r="R356" s="2"/>
      <c r="S356" s="2"/>
      <c r="T356" s="2"/>
      <c r="U356" s="2"/>
      <c r="V356" s="2"/>
      <c r="W356" s="2"/>
      <c r="X356" s="2"/>
      <c r="Y356" s="2"/>
      <c r="Z356" s="19">
        <f t="shared" si="194"/>
        <v>341</v>
      </c>
      <c r="AA356" s="20">
        <f t="shared" si="184"/>
        <v>0</v>
      </c>
      <c r="AB356" s="20">
        <f t="shared" si="188"/>
        <v>0</v>
      </c>
      <c r="AC356" s="20">
        <f t="shared" si="185"/>
        <v>0</v>
      </c>
      <c r="AD356" s="21">
        <f t="shared" si="198"/>
        <v>0</v>
      </c>
      <c r="AE356" s="2"/>
      <c r="AF356" s="13"/>
      <c r="AG356" s="2"/>
      <c r="AJ356" s="25">
        <f t="shared" si="182"/>
        <v>0</v>
      </c>
      <c r="AK356" s="25">
        <f t="shared" si="199"/>
        <v>0</v>
      </c>
      <c r="AL356" s="25"/>
      <c r="AM356" s="26">
        <f t="shared" si="189"/>
        <v>0</v>
      </c>
      <c r="AN356" s="26">
        <f t="shared" si="200"/>
        <v>0</v>
      </c>
      <c r="AO356" s="25"/>
      <c r="AP356" s="25"/>
      <c r="AQ356" s="25">
        <f t="shared" si="195"/>
        <v>0</v>
      </c>
      <c r="AR356" s="25">
        <f t="shared" si="186"/>
        <v>0.99817002162701707</v>
      </c>
      <c r="AS356" s="25">
        <f t="shared" si="196"/>
        <v>1</v>
      </c>
      <c r="AT356" s="25">
        <f t="shared" si="187"/>
        <v>0</v>
      </c>
    </row>
    <row r="357" spans="1:46" x14ac:dyDescent="0.25">
      <c r="A357" s="56"/>
      <c r="B357" s="29"/>
      <c r="C357" s="29"/>
      <c r="D357" s="29"/>
      <c r="E357" s="29"/>
      <c r="F357" s="29"/>
      <c r="G357" s="29"/>
      <c r="H357" s="29"/>
      <c r="I357" s="59">
        <f t="shared" si="190"/>
        <v>342</v>
      </c>
      <c r="J357" s="20">
        <f t="shared" si="201"/>
        <v>15698.506537404961</v>
      </c>
      <c r="K357" s="20">
        <f t="shared" si="201"/>
        <v>7857.9746612232593</v>
      </c>
      <c r="L357" s="20">
        <f t="shared" si="191"/>
        <v>0</v>
      </c>
      <c r="M357" s="20">
        <f t="shared" si="183"/>
        <v>7857.9746612232593</v>
      </c>
      <c r="N357" s="20">
        <f t="shared" si="192"/>
        <v>0</v>
      </c>
      <c r="O357" s="21">
        <f t="shared" si="193"/>
        <v>6068888.7203896334</v>
      </c>
      <c r="P357" s="29"/>
      <c r="Q357" s="29"/>
      <c r="R357" s="2"/>
      <c r="S357" s="2"/>
      <c r="T357" s="2"/>
      <c r="U357" s="2"/>
      <c r="V357" s="2"/>
      <c r="W357" s="2"/>
      <c r="X357" s="2"/>
      <c r="Y357" s="2"/>
      <c r="Z357" s="19">
        <f t="shared" si="194"/>
        <v>342</v>
      </c>
      <c r="AA357" s="20">
        <f t="shared" si="184"/>
        <v>0</v>
      </c>
      <c r="AB357" s="20">
        <f t="shared" si="188"/>
        <v>0</v>
      </c>
      <c r="AC357" s="20">
        <f t="shared" si="185"/>
        <v>0</v>
      </c>
      <c r="AD357" s="21">
        <f t="shared" si="198"/>
        <v>0</v>
      </c>
      <c r="AE357" s="2"/>
      <c r="AF357" s="13"/>
      <c r="AG357" s="2"/>
      <c r="AJ357" s="25">
        <f t="shared" si="182"/>
        <v>0</v>
      </c>
      <c r="AK357" s="25">
        <f t="shared" si="199"/>
        <v>0</v>
      </c>
      <c r="AL357" s="25"/>
      <c r="AM357" s="26">
        <f t="shared" si="189"/>
        <v>0</v>
      </c>
      <c r="AN357" s="26">
        <f t="shared" si="200"/>
        <v>0</v>
      </c>
      <c r="AO357" s="25"/>
      <c r="AP357" s="25"/>
      <c r="AQ357" s="25">
        <f t="shared" si="195"/>
        <v>0</v>
      </c>
      <c r="AR357" s="25">
        <f t="shared" si="186"/>
        <v>0.99817002162701707</v>
      </c>
      <c r="AS357" s="25">
        <f t="shared" si="196"/>
        <v>1</v>
      </c>
      <c r="AT357" s="25">
        <f t="shared" si="187"/>
        <v>0</v>
      </c>
    </row>
    <row r="358" spans="1:46" x14ac:dyDescent="0.25">
      <c r="A358" s="56"/>
      <c r="B358" s="29"/>
      <c r="C358" s="29"/>
      <c r="D358" s="29"/>
      <c r="E358" s="29"/>
      <c r="F358" s="29"/>
      <c r="G358" s="29"/>
      <c r="H358" s="29"/>
      <c r="I358" s="59">
        <f t="shared" si="190"/>
        <v>343</v>
      </c>
      <c r="J358" s="20">
        <f>J357*(1+$K$4)</f>
        <v>15855.491602779011</v>
      </c>
      <c r="K358" s="20">
        <f t="shared" ref="K358" si="202">J358-($O$4+$O$7+$O$9)*POWER((1+$K$4),(I357-6)/12)</f>
        <v>7936.5544078354924</v>
      </c>
      <c r="L358" s="20">
        <f t="shared" si="191"/>
        <v>0</v>
      </c>
      <c r="M358" s="20">
        <f t="shared" si="183"/>
        <v>7936.5544078354924</v>
      </c>
      <c r="N358" s="20">
        <f t="shared" si="192"/>
        <v>0</v>
      </c>
      <c r="O358" s="21">
        <f t="shared" si="193"/>
        <v>6068888.7203896334</v>
      </c>
      <c r="P358" s="29"/>
      <c r="Q358" s="29"/>
      <c r="R358" s="2"/>
      <c r="S358" s="2"/>
      <c r="T358" s="2"/>
      <c r="U358" s="2"/>
      <c r="V358" s="2"/>
      <c r="W358" s="2"/>
      <c r="X358" s="2"/>
      <c r="Y358" s="2"/>
      <c r="Z358" s="19">
        <f t="shared" si="194"/>
        <v>343</v>
      </c>
      <c r="AA358" s="20">
        <f t="shared" si="184"/>
        <v>0</v>
      </c>
      <c r="AB358" s="20">
        <f t="shared" si="188"/>
        <v>0</v>
      </c>
      <c r="AC358" s="20">
        <f t="shared" si="185"/>
        <v>0</v>
      </c>
      <c r="AD358" s="21">
        <f t="shared" si="198"/>
        <v>0</v>
      </c>
      <c r="AE358" s="2"/>
      <c r="AF358" s="13"/>
      <c r="AG358" s="2"/>
      <c r="AJ358" s="25">
        <f t="shared" si="182"/>
        <v>0</v>
      </c>
      <c r="AK358" s="25">
        <f t="shared" si="199"/>
        <v>0</v>
      </c>
      <c r="AL358" s="25"/>
      <c r="AM358" s="26">
        <f t="shared" si="189"/>
        <v>0</v>
      </c>
      <c r="AN358" s="26">
        <f t="shared" si="200"/>
        <v>0</v>
      </c>
      <c r="AO358" s="25"/>
      <c r="AP358" s="25"/>
      <c r="AQ358" s="25">
        <f t="shared" si="195"/>
        <v>0</v>
      </c>
      <c r="AR358" s="25">
        <f t="shared" si="186"/>
        <v>0.99817002162701707</v>
      </c>
      <c r="AS358" s="25">
        <f t="shared" si="196"/>
        <v>1</v>
      </c>
      <c r="AT358" s="25">
        <f t="shared" si="187"/>
        <v>0</v>
      </c>
    </row>
    <row r="359" spans="1:46" x14ac:dyDescent="0.25">
      <c r="A359" s="56"/>
      <c r="B359" s="29"/>
      <c r="C359" s="29"/>
      <c r="D359" s="29"/>
      <c r="E359" s="29"/>
      <c r="F359" s="29"/>
      <c r="G359" s="29"/>
      <c r="H359" s="29"/>
      <c r="I359" s="59">
        <f t="shared" si="190"/>
        <v>344</v>
      </c>
      <c r="J359" s="20">
        <f t="shared" si="201"/>
        <v>15855.491602779011</v>
      </c>
      <c r="K359" s="20">
        <f t="shared" si="201"/>
        <v>7936.5544078354924</v>
      </c>
      <c r="L359" s="20">
        <f t="shared" si="191"/>
        <v>0</v>
      </c>
      <c r="M359" s="20">
        <f t="shared" si="183"/>
        <v>7936.5544078354924</v>
      </c>
      <c r="N359" s="20">
        <f t="shared" si="192"/>
        <v>0</v>
      </c>
      <c r="O359" s="21">
        <f t="shared" si="193"/>
        <v>6068888.7203896334</v>
      </c>
      <c r="P359" s="29"/>
      <c r="Q359" s="29"/>
      <c r="R359" s="2"/>
      <c r="S359" s="2"/>
      <c r="T359" s="2"/>
      <c r="U359" s="2"/>
      <c r="V359" s="2"/>
      <c r="W359" s="2"/>
      <c r="X359" s="2"/>
      <c r="Y359" s="2"/>
      <c r="Z359" s="19">
        <f t="shared" si="194"/>
        <v>344</v>
      </c>
      <c r="AA359" s="20">
        <f t="shared" si="184"/>
        <v>0</v>
      </c>
      <c r="AB359" s="20">
        <f t="shared" si="188"/>
        <v>0</v>
      </c>
      <c r="AC359" s="20">
        <f t="shared" si="185"/>
        <v>0</v>
      </c>
      <c r="AD359" s="21">
        <f t="shared" si="198"/>
        <v>0</v>
      </c>
      <c r="AE359" s="2"/>
      <c r="AF359" s="13"/>
      <c r="AG359" s="2"/>
      <c r="AJ359" s="25">
        <f t="shared" si="182"/>
        <v>0</v>
      </c>
      <c r="AK359" s="25">
        <f t="shared" si="199"/>
        <v>0</v>
      </c>
      <c r="AL359" s="25"/>
      <c r="AM359" s="26">
        <f t="shared" si="189"/>
        <v>0</v>
      </c>
      <c r="AN359" s="26">
        <f t="shared" si="200"/>
        <v>0</v>
      </c>
      <c r="AO359" s="25"/>
      <c r="AP359" s="25"/>
      <c r="AQ359" s="25">
        <f t="shared" si="195"/>
        <v>0</v>
      </c>
      <c r="AR359" s="25">
        <f t="shared" si="186"/>
        <v>0.99817002162701707</v>
      </c>
      <c r="AS359" s="25">
        <f t="shared" si="196"/>
        <v>1</v>
      </c>
      <c r="AT359" s="25">
        <f t="shared" si="187"/>
        <v>0</v>
      </c>
    </row>
    <row r="360" spans="1:46" x14ac:dyDescent="0.25">
      <c r="A360" s="56"/>
      <c r="B360" s="29"/>
      <c r="C360" s="29"/>
      <c r="D360" s="29"/>
      <c r="E360" s="29"/>
      <c r="F360" s="29"/>
      <c r="G360" s="29"/>
      <c r="H360" s="29"/>
      <c r="I360" s="59">
        <f t="shared" si="190"/>
        <v>345</v>
      </c>
      <c r="J360" s="20">
        <f t="shared" si="201"/>
        <v>15855.491602779011</v>
      </c>
      <c r="K360" s="20">
        <f t="shared" si="201"/>
        <v>7936.5544078354924</v>
      </c>
      <c r="L360" s="20">
        <f t="shared" si="191"/>
        <v>0</v>
      </c>
      <c r="M360" s="20">
        <f t="shared" si="183"/>
        <v>7936.5544078354924</v>
      </c>
      <c r="N360" s="20">
        <f t="shared" si="192"/>
        <v>0</v>
      </c>
      <c r="O360" s="21">
        <f t="shared" si="193"/>
        <v>6068888.7203896334</v>
      </c>
      <c r="P360" s="29"/>
      <c r="Q360" s="29"/>
      <c r="R360" s="2"/>
      <c r="S360" s="2"/>
      <c r="T360" s="2"/>
      <c r="U360" s="2"/>
      <c r="V360" s="2"/>
      <c r="W360" s="2"/>
      <c r="X360" s="2"/>
      <c r="Y360" s="2"/>
      <c r="Z360" s="19">
        <f t="shared" si="194"/>
        <v>345</v>
      </c>
      <c r="AA360" s="20">
        <f t="shared" si="184"/>
        <v>0</v>
      </c>
      <c r="AB360" s="20">
        <f t="shared" si="188"/>
        <v>0</v>
      </c>
      <c r="AC360" s="20">
        <f t="shared" si="185"/>
        <v>0</v>
      </c>
      <c r="AD360" s="21">
        <f t="shared" si="198"/>
        <v>0</v>
      </c>
      <c r="AE360" s="2"/>
      <c r="AF360" s="13"/>
      <c r="AG360" s="2"/>
      <c r="AJ360" s="25">
        <f t="shared" si="182"/>
        <v>0</v>
      </c>
      <c r="AK360" s="25">
        <f t="shared" si="199"/>
        <v>0</v>
      </c>
      <c r="AL360" s="25"/>
      <c r="AM360" s="26">
        <f t="shared" si="189"/>
        <v>0</v>
      </c>
      <c r="AN360" s="26">
        <f t="shared" si="200"/>
        <v>0</v>
      </c>
      <c r="AO360" s="25"/>
      <c r="AP360" s="25"/>
      <c r="AQ360" s="25">
        <f t="shared" si="195"/>
        <v>0</v>
      </c>
      <c r="AR360" s="25">
        <f t="shared" si="186"/>
        <v>0.99817002162701707</v>
      </c>
      <c r="AS360" s="25">
        <f t="shared" si="196"/>
        <v>1</v>
      </c>
      <c r="AT360" s="25">
        <f t="shared" si="187"/>
        <v>0</v>
      </c>
    </row>
    <row r="361" spans="1:46" x14ac:dyDescent="0.25">
      <c r="A361" s="56"/>
      <c r="B361" s="29"/>
      <c r="C361" s="29"/>
      <c r="D361" s="29"/>
      <c r="E361" s="29"/>
      <c r="F361" s="29"/>
      <c r="G361" s="29"/>
      <c r="H361" s="29"/>
      <c r="I361" s="59">
        <f t="shared" si="190"/>
        <v>346</v>
      </c>
      <c r="J361" s="20">
        <f t="shared" si="201"/>
        <v>15855.491602779011</v>
      </c>
      <c r="K361" s="20">
        <f t="shared" si="201"/>
        <v>7936.5544078354924</v>
      </c>
      <c r="L361" s="20">
        <f t="shared" si="191"/>
        <v>0</v>
      </c>
      <c r="M361" s="20">
        <f t="shared" si="183"/>
        <v>7936.5544078354924</v>
      </c>
      <c r="N361" s="20">
        <f t="shared" si="192"/>
        <v>0</v>
      </c>
      <c r="O361" s="21">
        <f t="shared" si="193"/>
        <v>6068888.7203896334</v>
      </c>
      <c r="P361" s="29"/>
      <c r="Q361" s="29"/>
      <c r="R361" s="2"/>
      <c r="S361" s="2"/>
      <c r="T361" s="2"/>
      <c r="U361" s="2"/>
      <c r="V361" s="2"/>
      <c r="W361" s="2"/>
      <c r="X361" s="2"/>
      <c r="Y361" s="2"/>
      <c r="Z361" s="19">
        <f t="shared" si="194"/>
        <v>346</v>
      </c>
      <c r="AA361" s="20">
        <f t="shared" si="184"/>
        <v>0</v>
      </c>
      <c r="AB361" s="20">
        <f t="shared" si="188"/>
        <v>0</v>
      </c>
      <c r="AC361" s="20">
        <f t="shared" si="185"/>
        <v>0</v>
      </c>
      <c r="AD361" s="21">
        <f t="shared" si="198"/>
        <v>0</v>
      </c>
      <c r="AE361" s="2"/>
      <c r="AF361" s="13"/>
      <c r="AG361" s="2"/>
      <c r="AJ361" s="25">
        <f t="shared" si="182"/>
        <v>0</v>
      </c>
      <c r="AK361" s="25">
        <f t="shared" si="199"/>
        <v>0</v>
      </c>
      <c r="AL361" s="25"/>
      <c r="AM361" s="26">
        <f t="shared" si="189"/>
        <v>0</v>
      </c>
      <c r="AN361" s="26">
        <f t="shared" si="200"/>
        <v>0</v>
      </c>
      <c r="AO361" s="25"/>
      <c r="AP361" s="25"/>
      <c r="AQ361" s="25">
        <f t="shared" si="195"/>
        <v>0</v>
      </c>
      <c r="AR361" s="25">
        <f t="shared" si="186"/>
        <v>0.99817002162701707</v>
      </c>
      <c r="AS361" s="25">
        <f t="shared" si="196"/>
        <v>1</v>
      </c>
      <c r="AT361" s="25">
        <f t="shared" si="187"/>
        <v>0</v>
      </c>
    </row>
    <row r="362" spans="1:46" x14ac:dyDescent="0.25">
      <c r="A362" s="56"/>
      <c r="B362" s="29"/>
      <c r="C362" s="29"/>
      <c r="D362" s="29"/>
      <c r="E362" s="29"/>
      <c r="F362" s="29"/>
      <c r="G362" s="29"/>
      <c r="H362" s="29"/>
      <c r="I362" s="59">
        <f t="shared" si="190"/>
        <v>347</v>
      </c>
      <c r="J362" s="20">
        <f t="shared" si="201"/>
        <v>15855.491602779011</v>
      </c>
      <c r="K362" s="20">
        <f t="shared" si="201"/>
        <v>7936.5544078354924</v>
      </c>
      <c r="L362" s="20">
        <f t="shared" si="191"/>
        <v>0</v>
      </c>
      <c r="M362" s="20">
        <f t="shared" si="183"/>
        <v>7936.5544078354924</v>
      </c>
      <c r="N362" s="20">
        <f t="shared" si="192"/>
        <v>0</v>
      </c>
      <c r="O362" s="21">
        <f t="shared" si="193"/>
        <v>6068888.7203896334</v>
      </c>
      <c r="P362" s="29"/>
      <c r="Q362" s="29"/>
      <c r="R362" s="2"/>
      <c r="S362" s="2"/>
      <c r="T362" s="2"/>
      <c r="U362" s="2"/>
      <c r="V362" s="2"/>
      <c r="W362" s="2"/>
      <c r="X362" s="2"/>
      <c r="Y362" s="2"/>
      <c r="Z362" s="19">
        <f t="shared" si="194"/>
        <v>347</v>
      </c>
      <c r="AA362" s="20">
        <f t="shared" si="184"/>
        <v>0</v>
      </c>
      <c r="AB362" s="20">
        <f t="shared" si="188"/>
        <v>0</v>
      </c>
      <c r="AC362" s="20">
        <f t="shared" si="185"/>
        <v>0</v>
      </c>
      <c r="AD362" s="21">
        <f t="shared" si="198"/>
        <v>0</v>
      </c>
      <c r="AE362" s="2"/>
      <c r="AF362" s="13"/>
      <c r="AG362" s="2"/>
      <c r="AJ362" s="25">
        <f t="shared" si="182"/>
        <v>0</v>
      </c>
      <c r="AK362" s="25">
        <f t="shared" si="199"/>
        <v>0</v>
      </c>
      <c r="AL362" s="25"/>
      <c r="AM362" s="26">
        <f t="shared" si="189"/>
        <v>0</v>
      </c>
      <c r="AN362" s="26">
        <f t="shared" si="200"/>
        <v>0</v>
      </c>
      <c r="AO362" s="25"/>
      <c r="AP362" s="25"/>
      <c r="AQ362" s="25">
        <f t="shared" si="195"/>
        <v>0</v>
      </c>
      <c r="AR362" s="25">
        <f t="shared" si="186"/>
        <v>0.99817002162701707</v>
      </c>
      <c r="AS362" s="25">
        <f t="shared" si="196"/>
        <v>1</v>
      </c>
      <c r="AT362" s="25">
        <f t="shared" si="187"/>
        <v>0</v>
      </c>
    </row>
    <row r="363" spans="1:46" x14ac:dyDescent="0.25">
      <c r="A363" s="56"/>
      <c r="B363" s="29"/>
      <c r="C363" s="29"/>
      <c r="D363" s="29"/>
      <c r="E363" s="29"/>
      <c r="F363" s="29"/>
      <c r="G363" s="29"/>
      <c r="H363" s="29"/>
      <c r="I363" s="60">
        <f t="shared" si="190"/>
        <v>348</v>
      </c>
      <c r="J363" s="23">
        <f t="shared" si="201"/>
        <v>15855.491602779011</v>
      </c>
      <c r="K363" s="23">
        <f t="shared" si="201"/>
        <v>7936.5544078354924</v>
      </c>
      <c r="L363" s="23">
        <f t="shared" si="191"/>
        <v>0</v>
      </c>
      <c r="M363" s="23">
        <f t="shared" si="183"/>
        <v>7936.5544078354924</v>
      </c>
      <c r="N363" s="23">
        <f t="shared" si="192"/>
        <v>0</v>
      </c>
      <c r="O363" s="24">
        <f t="shared" si="193"/>
        <v>6068888.7203896334</v>
      </c>
      <c r="P363" s="29"/>
      <c r="Q363" s="29"/>
      <c r="R363" s="2"/>
      <c r="S363" s="2"/>
      <c r="T363" s="2"/>
      <c r="U363" s="2"/>
      <c r="V363" s="2"/>
      <c r="W363" s="2"/>
      <c r="X363" s="2"/>
      <c r="Y363" s="2"/>
      <c r="Z363" s="22">
        <f t="shared" si="194"/>
        <v>348</v>
      </c>
      <c r="AA363" s="23">
        <f t="shared" si="184"/>
        <v>0</v>
      </c>
      <c r="AB363" s="23">
        <f t="shared" si="188"/>
        <v>0</v>
      </c>
      <c r="AC363" s="23">
        <f t="shared" si="185"/>
        <v>0</v>
      </c>
      <c r="AD363" s="24">
        <f t="shared" si="198"/>
        <v>0</v>
      </c>
      <c r="AE363" s="2"/>
      <c r="AF363" s="14"/>
      <c r="AG363" s="2"/>
      <c r="AJ363" s="25">
        <f t="shared" si="182"/>
        <v>0</v>
      </c>
      <c r="AK363" s="25">
        <f t="shared" si="199"/>
        <v>0</v>
      </c>
      <c r="AL363" s="25"/>
      <c r="AM363" s="26">
        <f t="shared" si="189"/>
        <v>0</v>
      </c>
      <c r="AN363" s="26">
        <f t="shared" si="200"/>
        <v>0</v>
      </c>
      <c r="AO363" s="25"/>
      <c r="AP363" s="25"/>
      <c r="AQ363" s="25">
        <f t="shared" si="195"/>
        <v>0</v>
      </c>
      <c r="AR363" s="25">
        <f t="shared" si="186"/>
        <v>0.99817002162701707</v>
      </c>
      <c r="AS363" s="25">
        <f t="shared" si="196"/>
        <v>1</v>
      </c>
      <c r="AT363" s="25">
        <f t="shared" si="187"/>
        <v>0</v>
      </c>
    </row>
    <row r="364" spans="1:46" x14ac:dyDescent="0.25">
      <c r="A364" s="56"/>
      <c r="B364" s="29"/>
      <c r="C364" s="29"/>
      <c r="D364" s="29"/>
      <c r="E364" s="29"/>
      <c r="F364" s="29"/>
      <c r="G364" s="29"/>
      <c r="H364" s="29"/>
      <c r="I364" s="62">
        <f t="shared" si="190"/>
        <v>349</v>
      </c>
      <c r="J364" s="17">
        <f t="shared" si="201"/>
        <v>15855.491602779011</v>
      </c>
      <c r="K364" s="17">
        <f t="shared" si="201"/>
        <v>7936.5544078354924</v>
      </c>
      <c r="L364" s="17">
        <f t="shared" si="191"/>
        <v>0</v>
      </c>
      <c r="M364" s="17">
        <f t="shared" si="183"/>
        <v>7936.5544078354924</v>
      </c>
      <c r="N364" s="17">
        <f t="shared" si="192"/>
        <v>0</v>
      </c>
      <c r="O364" s="18">
        <f>O363*(1+$K$7)</f>
        <v>6159922.0511954771</v>
      </c>
      <c r="P364" s="29"/>
      <c r="Q364" s="29"/>
      <c r="R364" s="2"/>
      <c r="S364" s="2"/>
      <c r="T364" s="2"/>
      <c r="U364" s="2"/>
      <c r="V364" s="2"/>
      <c r="W364" s="2"/>
      <c r="X364" s="2"/>
      <c r="Y364" s="2"/>
      <c r="Z364" s="16">
        <f t="shared" si="194"/>
        <v>349</v>
      </c>
      <c r="AA364" s="17">
        <f t="shared" si="184"/>
        <v>0</v>
      </c>
      <c r="AB364" s="17">
        <f t="shared" si="188"/>
        <v>0</v>
      </c>
      <c r="AC364" s="17">
        <f t="shared" si="185"/>
        <v>0</v>
      </c>
      <c r="AD364" s="18">
        <f t="shared" si="198"/>
        <v>0</v>
      </c>
      <c r="AE364" s="2"/>
      <c r="AF364" s="12"/>
      <c r="AG364" s="2"/>
      <c r="AJ364" s="25">
        <f t="shared" si="182"/>
        <v>0</v>
      </c>
      <c r="AK364" s="25">
        <f t="shared" si="199"/>
        <v>0</v>
      </c>
      <c r="AL364" s="25"/>
      <c r="AM364" s="26">
        <f t="shared" si="189"/>
        <v>0</v>
      </c>
      <c r="AN364" s="26">
        <f t="shared" si="200"/>
        <v>0</v>
      </c>
      <c r="AO364" s="25"/>
      <c r="AP364" s="25"/>
      <c r="AQ364" s="25">
        <f t="shared" si="195"/>
        <v>0</v>
      </c>
      <c r="AR364" s="25">
        <f t="shared" si="186"/>
        <v>0.99817002162701707</v>
      </c>
      <c r="AS364" s="25">
        <f t="shared" si="196"/>
        <v>1</v>
      </c>
      <c r="AT364" s="25">
        <f t="shared" si="187"/>
        <v>0</v>
      </c>
    </row>
    <row r="365" spans="1:46" x14ac:dyDescent="0.25">
      <c r="A365" s="56"/>
      <c r="B365" s="29"/>
      <c r="C365" s="29"/>
      <c r="D365" s="29"/>
      <c r="E365" s="29"/>
      <c r="F365" s="29"/>
      <c r="G365" s="29"/>
      <c r="H365" s="29"/>
      <c r="I365" s="59">
        <f t="shared" si="190"/>
        <v>350</v>
      </c>
      <c r="J365" s="20">
        <f t="shared" si="201"/>
        <v>15855.491602779011</v>
      </c>
      <c r="K365" s="20">
        <f t="shared" si="201"/>
        <v>7936.5544078354924</v>
      </c>
      <c r="L365" s="20">
        <f t="shared" si="191"/>
        <v>0</v>
      </c>
      <c r="M365" s="20">
        <f t="shared" si="183"/>
        <v>7936.5544078354924</v>
      </c>
      <c r="N365" s="20">
        <f t="shared" si="192"/>
        <v>0</v>
      </c>
      <c r="O365" s="21">
        <f t="shared" si="193"/>
        <v>6159922.0511954771</v>
      </c>
      <c r="P365" s="29"/>
      <c r="Q365" s="29"/>
      <c r="R365" s="2"/>
      <c r="S365" s="2"/>
      <c r="T365" s="2"/>
      <c r="U365" s="2"/>
      <c r="V365" s="2"/>
      <c r="W365" s="2"/>
      <c r="X365" s="2"/>
      <c r="Y365" s="2"/>
      <c r="Z365" s="19">
        <f t="shared" si="194"/>
        <v>350</v>
      </c>
      <c r="AA365" s="20">
        <f t="shared" si="184"/>
        <v>0</v>
      </c>
      <c r="AB365" s="20">
        <f t="shared" si="188"/>
        <v>0</v>
      </c>
      <c r="AC365" s="20">
        <f t="shared" si="185"/>
        <v>0</v>
      </c>
      <c r="AD365" s="21">
        <f t="shared" si="198"/>
        <v>0</v>
      </c>
      <c r="AE365" s="2"/>
      <c r="AF365" s="13"/>
      <c r="AG365" s="2"/>
      <c r="AJ365" s="25">
        <f t="shared" si="182"/>
        <v>0</v>
      </c>
      <c r="AK365" s="25">
        <f t="shared" si="199"/>
        <v>0</v>
      </c>
      <c r="AL365" s="25"/>
      <c r="AM365" s="26">
        <f t="shared" si="189"/>
        <v>0</v>
      </c>
      <c r="AN365" s="26">
        <f t="shared" si="200"/>
        <v>0</v>
      </c>
      <c r="AO365" s="25"/>
      <c r="AP365" s="25"/>
      <c r="AQ365" s="25">
        <f t="shared" si="195"/>
        <v>0</v>
      </c>
      <c r="AR365" s="25">
        <f t="shared" si="186"/>
        <v>0.99817002162701707</v>
      </c>
      <c r="AS365" s="25">
        <f t="shared" si="196"/>
        <v>1</v>
      </c>
      <c r="AT365" s="25">
        <f t="shared" si="187"/>
        <v>0</v>
      </c>
    </row>
    <row r="366" spans="1:46" x14ac:dyDescent="0.25">
      <c r="A366" s="56"/>
      <c r="B366" s="29"/>
      <c r="C366" s="29"/>
      <c r="D366" s="29"/>
      <c r="E366" s="29"/>
      <c r="F366" s="29"/>
      <c r="G366" s="29"/>
      <c r="H366" s="29"/>
      <c r="I366" s="59">
        <f t="shared" si="190"/>
        <v>351</v>
      </c>
      <c r="J366" s="20">
        <f t="shared" si="201"/>
        <v>15855.491602779011</v>
      </c>
      <c r="K366" s="20">
        <f t="shared" si="201"/>
        <v>7936.5544078354924</v>
      </c>
      <c r="L366" s="20">
        <f t="shared" si="191"/>
        <v>0</v>
      </c>
      <c r="M366" s="20">
        <f t="shared" si="183"/>
        <v>7936.5544078354924</v>
      </c>
      <c r="N366" s="20">
        <f t="shared" si="192"/>
        <v>0</v>
      </c>
      <c r="O366" s="21">
        <f t="shared" si="193"/>
        <v>6159922.0511954771</v>
      </c>
      <c r="P366" s="29"/>
      <c r="Q366" s="29"/>
      <c r="R366" s="2"/>
      <c r="S366" s="2"/>
      <c r="T366" s="2"/>
      <c r="U366" s="2"/>
      <c r="V366" s="2"/>
      <c r="W366" s="2"/>
      <c r="X366" s="2"/>
      <c r="Y366" s="2"/>
      <c r="Z366" s="19">
        <f t="shared" si="194"/>
        <v>351</v>
      </c>
      <c r="AA366" s="20">
        <f t="shared" si="184"/>
        <v>0</v>
      </c>
      <c r="AB366" s="20">
        <f t="shared" si="188"/>
        <v>0</v>
      </c>
      <c r="AC366" s="20">
        <f t="shared" si="185"/>
        <v>0</v>
      </c>
      <c r="AD366" s="21">
        <f t="shared" si="198"/>
        <v>0</v>
      </c>
      <c r="AE366" s="2"/>
      <c r="AF366" s="13"/>
      <c r="AG366" s="2"/>
      <c r="AJ366" s="25">
        <f t="shared" si="182"/>
        <v>0</v>
      </c>
      <c r="AK366" s="25">
        <f t="shared" si="199"/>
        <v>0</v>
      </c>
      <c r="AL366" s="25"/>
      <c r="AM366" s="26">
        <f t="shared" si="189"/>
        <v>0</v>
      </c>
      <c r="AN366" s="26">
        <f t="shared" si="200"/>
        <v>0</v>
      </c>
      <c r="AO366" s="25"/>
      <c r="AP366" s="25"/>
      <c r="AQ366" s="25">
        <f t="shared" si="195"/>
        <v>0</v>
      </c>
      <c r="AR366" s="25">
        <f t="shared" si="186"/>
        <v>0.99817002162701707</v>
      </c>
      <c r="AS366" s="25">
        <f t="shared" si="196"/>
        <v>1</v>
      </c>
      <c r="AT366" s="25">
        <f t="shared" si="187"/>
        <v>0</v>
      </c>
    </row>
    <row r="367" spans="1:46" x14ac:dyDescent="0.25">
      <c r="A367" s="56"/>
      <c r="B367" s="29"/>
      <c r="C367" s="29"/>
      <c r="D367" s="29"/>
      <c r="E367" s="29"/>
      <c r="F367" s="29"/>
      <c r="G367" s="29"/>
      <c r="H367" s="29"/>
      <c r="I367" s="59">
        <f t="shared" si="190"/>
        <v>352</v>
      </c>
      <c r="J367" s="20">
        <f t="shared" si="201"/>
        <v>15855.491602779011</v>
      </c>
      <c r="K367" s="20">
        <f t="shared" si="201"/>
        <v>7936.5544078354924</v>
      </c>
      <c r="L367" s="20">
        <f t="shared" si="191"/>
        <v>0</v>
      </c>
      <c r="M367" s="20">
        <f t="shared" si="183"/>
        <v>7936.5544078354924</v>
      </c>
      <c r="N367" s="20">
        <f t="shared" si="192"/>
        <v>0</v>
      </c>
      <c r="O367" s="21">
        <f t="shared" si="193"/>
        <v>6159922.0511954771</v>
      </c>
      <c r="P367" s="29"/>
      <c r="Q367" s="29"/>
      <c r="R367" s="2"/>
      <c r="S367" s="2"/>
      <c r="T367" s="2"/>
      <c r="U367" s="2"/>
      <c r="V367" s="2"/>
      <c r="W367" s="2"/>
      <c r="X367" s="2"/>
      <c r="Y367" s="2"/>
      <c r="Z367" s="19">
        <f t="shared" si="194"/>
        <v>352</v>
      </c>
      <c r="AA367" s="20">
        <f t="shared" si="184"/>
        <v>0</v>
      </c>
      <c r="AB367" s="20">
        <f t="shared" si="188"/>
        <v>0</v>
      </c>
      <c r="AC367" s="20">
        <f t="shared" si="185"/>
        <v>0</v>
      </c>
      <c r="AD367" s="21">
        <f t="shared" si="198"/>
        <v>0</v>
      </c>
      <c r="AE367" s="2"/>
      <c r="AF367" s="13"/>
      <c r="AG367" s="2"/>
      <c r="AJ367" s="25">
        <f t="shared" si="182"/>
        <v>0</v>
      </c>
      <c r="AK367" s="25">
        <f t="shared" si="199"/>
        <v>0</v>
      </c>
      <c r="AL367" s="25"/>
      <c r="AM367" s="26">
        <f t="shared" si="189"/>
        <v>0</v>
      </c>
      <c r="AN367" s="26">
        <f t="shared" si="200"/>
        <v>0</v>
      </c>
      <c r="AO367" s="25"/>
      <c r="AP367" s="25"/>
      <c r="AQ367" s="25">
        <f t="shared" si="195"/>
        <v>0</v>
      </c>
      <c r="AR367" s="25">
        <f t="shared" si="186"/>
        <v>0.99817002162701707</v>
      </c>
      <c r="AS367" s="25">
        <f t="shared" si="196"/>
        <v>1</v>
      </c>
      <c r="AT367" s="25">
        <f t="shared" si="187"/>
        <v>0</v>
      </c>
    </row>
    <row r="368" spans="1:46" x14ac:dyDescent="0.25">
      <c r="A368" s="56"/>
      <c r="B368" s="29"/>
      <c r="C368" s="29"/>
      <c r="D368" s="29"/>
      <c r="E368" s="29"/>
      <c r="F368" s="29"/>
      <c r="G368" s="29"/>
      <c r="H368" s="29"/>
      <c r="I368" s="59">
        <f t="shared" si="190"/>
        <v>353</v>
      </c>
      <c r="J368" s="20">
        <f t="shared" si="201"/>
        <v>15855.491602779011</v>
      </c>
      <c r="K368" s="20">
        <f t="shared" si="201"/>
        <v>7936.5544078354924</v>
      </c>
      <c r="L368" s="20">
        <f t="shared" si="191"/>
        <v>0</v>
      </c>
      <c r="M368" s="20">
        <f t="shared" si="183"/>
        <v>7936.5544078354924</v>
      </c>
      <c r="N368" s="20">
        <f t="shared" si="192"/>
        <v>0</v>
      </c>
      <c r="O368" s="21">
        <f t="shared" si="193"/>
        <v>6159922.0511954771</v>
      </c>
      <c r="P368" s="29"/>
      <c r="Q368" s="29"/>
      <c r="R368" s="2"/>
      <c r="S368" s="2"/>
      <c r="T368" s="2"/>
      <c r="U368" s="2"/>
      <c r="V368" s="2"/>
      <c r="W368" s="2"/>
      <c r="X368" s="2"/>
      <c r="Y368" s="2"/>
      <c r="Z368" s="19">
        <f t="shared" si="194"/>
        <v>353</v>
      </c>
      <c r="AA368" s="20">
        <f t="shared" si="184"/>
        <v>0</v>
      </c>
      <c r="AB368" s="20">
        <f t="shared" si="188"/>
        <v>0</v>
      </c>
      <c r="AC368" s="20">
        <f t="shared" si="185"/>
        <v>0</v>
      </c>
      <c r="AD368" s="21">
        <f t="shared" si="198"/>
        <v>0</v>
      </c>
      <c r="AE368" s="2"/>
      <c r="AF368" s="13"/>
      <c r="AG368" s="2"/>
      <c r="AJ368" s="25">
        <f t="shared" si="182"/>
        <v>0</v>
      </c>
      <c r="AK368" s="25">
        <f t="shared" si="199"/>
        <v>0</v>
      </c>
      <c r="AL368" s="25"/>
      <c r="AM368" s="26">
        <f t="shared" si="189"/>
        <v>0</v>
      </c>
      <c r="AN368" s="26">
        <f t="shared" si="200"/>
        <v>0</v>
      </c>
      <c r="AO368" s="25"/>
      <c r="AP368" s="25"/>
      <c r="AQ368" s="25">
        <f t="shared" si="195"/>
        <v>0</v>
      </c>
      <c r="AR368" s="25">
        <f t="shared" si="186"/>
        <v>0.99817002162701707</v>
      </c>
      <c r="AS368" s="25">
        <f t="shared" si="196"/>
        <v>1</v>
      </c>
      <c r="AT368" s="25">
        <f t="shared" si="187"/>
        <v>0</v>
      </c>
    </row>
    <row r="369" spans="1:46" x14ac:dyDescent="0.25">
      <c r="A369" s="56"/>
      <c r="B369" s="29"/>
      <c r="C369" s="29"/>
      <c r="D369" s="29"/>
      <c r="E369" s="29"/>
      <c r="F369" s="29"/>
      <c r="G369" s="29"/>
      <c r="H369" s="29"/>
      <c r="I369" s="59">
        <f t="shared" si="190"/>
        <v>354</v>
      </c>
      <c r="J369" s="20">
        <f t="shared" si="201"/>
        <v>15855.491602779011</v>
      </c>
      <c r="K369" s="20">
        <f t="shared" si="201"/>
        <v>7936.5544078354924</v>
      </c>
      <c r="L369" s="20">
        <f t="shared" si="191"/>
        <v>0</v>
      </c>
      <c r="M369" s="20">
        <f t="shared" si="183"/>
        <v>7936.5544078354924</v>
      </c>
      <c r="N369" s="20">
        <f t="shared" si="192"/>
        <v>0</v>
      </c>
      <c r="O369" s="21">
        <f t="shared" si="193"/>
        <v>6159922.0511954771</v>
      </c>
      <c r="P369" s="29"/>
      <c r="Q369" s="29"/>
      <c r="R369" s="2"/>
      <c r="S369" s="2"/>
      <c r="T369" s="2"/>
      <c r="U369" s="2"/>
      <c r="V369" s="2"/>
      <c r="W369" s="2"/>
      <c r="X369" s="2"/>
      <c r="Y369" s="2"/>
      <c r="Z369" s="19">
        <f t="shared" si="194"/>
        <v>354</v>
      </c>
      <c r="AA369" s="20">
        <f t="shared" si="184"/>
        <v>0</v>
      </c>
      <c r="AB369" s="20">
        <f t="shared" si="188"/>
        <v>0</v>
      </c>
      <c r="AC369" s="20">
        <f t="shared" si="185"/>
        <v>0</v>
      </c>
      <c r="AD369" s="21">
        <f t="shared" si="198"/>
        <v>0</v>
      </c>
      <c r="AE369" s="2"/>
      <c r="AF369" s="13"/>
      <c r="AG369" s="2"/>
      <c r="AJ369" s="25">
        <f t="shared" si="182"/>
        <v>0</v>
      </c>
      <c r="AK369" s="25">
        <f t="shared" si="199"/>
        <v>0</v>
      </c>
      <c r="AL369" s="25"/>
      <c r="AM369" s="26">
        <f t="shared" si="189"/>
        <v>0</v>
      </c>
      <c r="AN369" s="26">
        <f t="shared" si="200"/>
        <v>0</v>
      </c>
      <c r="AO369" s="25"/>
      <c r="AP369" s="25"/>
      <c r="AQ369" s="25">
        <f t="shared" si="195"/>
        <v>0</v>
      </c>
      <c r="AR369" s="25">
        <f t="shared" si="186"/>
        <v>0.99817002162701707</v>
      </c>
      <c r="AS369" s="25">
        <f t="shared" si="196"/>
        <v>1</v>
      </c>
      <c r="AT369" s="25">
        <f t="shared" si="187"/>
        <v>0</v>
      </c>
    </row>
    <row r="370" spans="1:46" x14ac:dyDescent="0.25">
      <c r="A370" s="56"/>
      <c r="B370" s="29"/>
      <c r="C370" s="29"/>
      <c r="D370" s="29"/>
      <c r="E370" s="29"/>
      <c r="F370" s="29"/>
      <c r="G370" s="29"/>
      <c r="H370" s="29"/>
      <c r="I370" s="59">
        <f t="shared" si="190"/>
        <v>355</v>
      </c>
      <c r="J370" s="20">
        <f>J369*(1+$K$4)</f>
        <v>16014.046518806801</v>
      </c>
      <c r="K370" s="20">
        <f t="shared" ref="K370" si="203">J370-($O$4+$O$7+$O$9)*POWER((1+$K$4),(I369-6)/12)</f>
        <v>8015.9199519138465</v>
      </c>
      <c r="L370" s="20">
        <f t="shared" si="191"/>
        <v>0</v>
      </c>
      <c r="M370" s="20">
        <f t="shared" si="183"/>
        <v>8015.9199519138465</v>
      </c>
      <c r="N370" s="20">
        <f t="shared" si="192"/>
        <v>0</v>
      </c>
      <c r="O370" s="21">
        <f t="shared" si="193"/>
        <v>6159922.0511954771</v>
      </c>
      <c r="P370" s="29"/>
      <c r="Q370" s="29"/>
      <c r="R370" s="2"/>
      <c r="S370" s="2"/>
      <c r="T370" s="2"/>
      <c r="U370" s="2"/>
      <c r="V370" s="2"/>
      <c r="W370" s="2"/>
      <c r="X370" s="2"/>
      <c r="Y370" s="2"/>
      <c r="Z370" s="19">
        <f t="shared" si="194"/>
        <v>355</v>
      </c>
      <c r="AA370" s="20">
        <f t="shared" si="184"/>
        <v>0</v>
      </c>
      <c r="AB370" s="20">
        <f t="shared" si="188"/>
        <v>0</v>
      </c>
      <c r="AC370" s="20">
        <f t="shared" si="185"/>
        <v>0</v>
      </c>
      <c r="AD370" s="21">
        <f t="shared" si="198"/>
        <v>0</v>
      </c>
      <c r="AE370" s="2"/>
      <c r="AF370" s="13"/>
      <c r="AG370" s="2"/>
      <c r="AJ370" s="25">
        <f t="shared" si="182"/>
        <v>0</v>
      </c>
      <c r="AK370" s="25">
        <f t="shared" si="199"/>
        <v>0</v>
      </c>
      <c r="AL370" s="25"/>
      <c r="AM370" s="26">
        <f t="shared" si="189"/>
        <v>0</v>
      </c>
      <c r="AN370" s="26">
        <f t="shared" si="200"/>
        <v>0</v>
      </c>
      <c r="AO370" s="25"/>
      <c r="AP370" s="25"/>
      <c r="AQ370" s="25">
        <f t="shared" si="195"/>
        <v>0</v>
      </c>
      <c r="AR370" s="25">
        <f t="shared" si="186"/>
        <v>0.99817002162701707</v>
      </c>
      <c r="AS370" s="25">
        <f t="shared" si="196"/>
        <v>1</v>
      </c>
      <c r="AT370" s="25">
        <f t="shared" si="187"/>
        <v>0</v>
      </c>
    </row>
    <row r="371" spans="1:46" x14ac:dyDescent="0.25">
      <c r="A371" s="56"/>
      <c r="B371" s="29"/>
      <c r="C371" s="29"/>
      <c r="D371" s="29"/>
      <c r="E371" s="29"/>
      <c r="F371" s="29"/>
      <c r="G371" s="29"/>
      <c r="H371" s="29"/>
      <c r="I371" s="59">
        <f t="shared" si="190"/>
        <v>356</v>
      </c>
      <c r="J371" s="20">
        <f t="shared" si="201"/>
        <v>16014.046518806801</v>
      </c>
      <c r="K371" s="20">
        <f t="shared" si="201"/>
        <v>8015.9199519138465</v>
      </c>
      <c r="L371" s="20">
        <f t="shared" si="191"/>
        <v>0</v>
      </c>
      <c r="M371" s="20">
        <f t="shared" si="183"/>
        <v>8015.9199519138465</v>
      </c>
      <c r="N371" s="20">
        <f t="shared" si="192"/>
        <v>0</v>
      </c>
      <c r="O371" s="21">
        <f t="shared" si="193"/>
        <v>6159922.0511954771</v>
      </c>
      <c r="P371" s="29"/>
      <c r="Q371" s="29"/>
      <c r="R371" s="2"/>
      <c r="S371" s="2"/>
      <c r="T371" s="2"/>
      <c r="U371" s="2"/>
      <c r="V371" s="2"/>
      <c r="W371" s="2"/>
      <c r="X371" s="2"/>
      <c r="Y371" s="2"/>
      <c r="Z371" s="19">
        <f t="shared" si="194"/>
        <v>356</v>
      </c>
      <c r="AA371" s="20">
        <f t="shared" si="184"/>
        <v>0</v>
      </c>
      <c r="AB371" s="20">
        <f t="shared" si="188"/>
        <v>0</v>
      </c>
      <c r="AC371" s="20">
        <f t="shared" si="185"/>
        <v>0</v>
      </c>
      <c r="AD371" s="21">
        <f t="shared" si="198"/>
        <v>0</v>
      </c>
      <c r="AE371" s="2"/>
      <c r="AF371" s="13"/>
      <c r="AG371" s="2"/>
      <c r="AJ371" s="25">
        <f t="shared" si="182"/>
        <v>0</v>
      </c>
      <c r="AK371" s="25">
        <f t="shared" si="199"/>
        <v>0</v>
      </c>
      <c r="AL371" s="25"/>
      <c r="AM371" s="26">
        <f t="shared" si="189"/>
        <v>0</v>
      </c>
      <c r="AN371" s="26">
        <f t="shared" si="200"/>
        <v>0</v>
      </c>
      <c r="AO371" s="25"/>
      <c r="AP371" s="25"/>
      <c r="AQ371" s="25">
        <f t="shared" si="195"/>
        <v>0</v>
      </c>
      <c r="AR371" s="25">
        <f t="shared" si="186"/>
        <v>0.99817002162701707</v>
      </c>
      <c r="AS371" s="25">
        <f t="shared" si="196"/>
        <v>1</v>
      </c>
      <c r="AT371" s="25">
        <f t="shared" si="187"/>
        <v>0</v>
      </c>
    </row>
    <row r="372" spans="1:46" x14ac:dyDescent="0.25">
      <c r="A372" s="56"/>
      <c r="B372" s="29"/>
      <c r="C372" s="29"/>
      <c r="D372" s="29"/>
      <c r="E372" s="29"/>
      <c r="F372" s="29"/>
      <c r="G372" s="29"/>
      <c r="H372" s="29"/>
      <c r="I372" s="59">
        <f t="shared" si="190"/>
        <v>357</v>
      </c>
      <c r="J372" s="20">
        <f t="shared" si="201"/>
        <v>16014.046518806801</v>
      </c>
      <c r="K372" s="20">
        <f t="shared" si="201"/>
        <v>8015.9199519138465</v>
      </c>
      <c r="L372" s="20">
        <f t="shared" si="191"/>
        <v>0</v>
      </c>
      <c r="M372" s="20">
        <f t="shared" si="183"/>
        <v>8015.9199519138465</v>
      </c>
      <c r="N372" s="20">
        <f t="shared" si="192"/>
        <v>0</v>
      </c>
      <c r="O372" s="21">
        <f t="shared" si="193"/>
        <v>6159922.0511954771</v>
      </c>
      <c r="P372" s="29"/>
      <c r="Q372" s="29"/>
      <c r="R372" s="2"/>
      <c r="S372" s="2"/>
      <c r="T372" s="2"/>
      <c r="U372" s="2"/>
      <c r="V372" s="2"/>
      <c r="W372" s="2"/>
      <c r="X372" s="2"/>
      <c r="Y372" s="2"/>
      <c r="Z372" s="19">
        <f t="shared" si="194"/>
        <v>357</v>
      </c>
      <c r="AA372" s="20">
        <f t="shared" si="184"/>
        <v>0</v>
      </c>
      <c r="AB372" s="20">
        <f t="shared" si="188"/>
        <v>0</v>
      </c>
      <c r="AC372" s="20">
        <f t="shared" si="185"/>
        <v>0</v>
      </c>
      <c r="AD372" s="21">
        <f t="shared" si="198"/>
        <v>0</v>
      </c>
      <c r="AE372" s="2"/>
      <c r="AF372" s="13"/>
      <c r="AG372" s="2"/>
      <c r="AJ372" s="25">
        <f t="shared" si="182"/>
        <v>0</v>
      </c>
      <c r="AK372" s="25">
        <f t="shared" si="199"/>
        <v>0</v>
      </c>
      <c r="AL372" s="25"/>
      <c r="AM372" s="26">
        <f t="shared" si="189"/>
        <v>0</v>
      </c>
      <c r="AN372" s="26">
        <f t="shared" si="200"/>
        <v>0</v>
      </c>
      <c r="AO372" s="25"/>
      <c r="AP372" s="25"/>
      <c r="AQ372" s="25">
        <f t="shared" si="195"/>
        <v>0</v>
      </c>
      <c r="AR372" s="25">
        <f t="shared" si="186"/>
        <v>0.99817002162701707</v>
      </c>
      <c r="AS372" s="25">
        <f t="shared" si="196"/>
        <v>1</v>
      </c>
      <c r="AT372" s="25">
        <f t="shared" si="187"/>
        <v>0</v>
      </c>
    </row>
    <row r="373" spans="1:46" x14ac:dyDescent="0.25">
      <c r="A373" s="56"/>
      <c r="B373" s="29"/>
      <c r="C373" s="29"/>
      <c r="D373" s="29"/>
      <c r="E373" s="29"/>
      <c r="F373" s="29"/>
      <c r="G373" s="29"/>
      <c r="H373" s="29"/>
      <c r="I373" s="59">
        <f t="shared" si="190"/>
        <v>358</v>
      </c>
      <c r="J373" s="20">
        <f t="shared" si="201"/>
        <v>16014.046518806801</v>
      </c>
      <c r="K373" s="20">
        <f t="shared" si="201"/>
        <v>8015.9199519138465</v>
      </c>
      <c r="L373" s="20">
        <f t="shared" si="191"/>
        <v>0</v>
      </c>
      <c r="M373" s="20">
        <f t="shared" si="183"/>
        <v>8015.9199519138465</v>
      </c>
      <c r="N373" s="20">
        <f t="shared" si="192"/>
        <v>0</v>
      </c>
      <c r="O373" s="21">
        <f t="shared" si="193"/>
        <v>6159922.0511954771</v>
      </c>
      <c r="P373" s="29"/>
      <c r="Q373" s="29"/>
      <c r="R373" s="2"/>
      <c r="S373" s="2"/>
      <c r="T373" s="2"/>
      <c r="U373" s="2"/>
      <c r="V373" s="2"/>
      <c r="W373" s="2"/>
      <c r="X373" s="2"/>
      <c r="Y373" s="2"/>
      <c r="Z373" s="19">
        <f t="shared" si="194"/>
        <v>358</v>
      </c>
      <c r="AA373" s="20">
        <f t="shared" si="184"/>
        <v>0</v>
      </c>
      <c r="AB373" s="20">
        <f t="shared" si="188"/>
        <v>0</v>
      </c>
      <c r="AC373" s="20">
        <f t="shared" si="185"/>
        <v>0</v>
      </c>
      <c r="AD373" s="21">
        <f t="shared" si="198"/>
        <v>0</v>
      </c>
      <c r="AE373" s="2"/>
      <c r="AF373" s="13"/>
      <c r="AG373" s="2"/>
      <c r="AJ373" s="25">
        <f t="shared" si="182"/>
        <v>0</v>
      </c>
      <c r="AK373" s="25">
        <f t="shared" si="199"/>
        <v>0</v>
      </c>
      <c r="AL373" s="25"/>
      <c r="AM373" s="26">
        <f t="shared" si="189"/>
        <v>0</v>
      </c>
      <c r="AN373" s="26">
        <f t="shared" si="200"/>
        <v>0</v>
      </c>
      <c r="AO373" s="25"/>
      <c r="AP373" s="25"/>
      <c r="AQ373" s="25">
        <f t="shared" si="195"/>
        <v>0</v>
      </c>
      <c r="AR373" s="25">
        <f t="shared" si="186"/>
        <v>0.99817002162701707</v>
      </c>
      <c r="AS373" s="25">
        <f t="shared" si="196"/>
        <v>1</v>
      </c>
      <c r="AT373" s="25">
        <f t="shared" si="187"/>
        <v>0</v>
      </c>
    </row>
    <row r="374" spans="1:46" x14ac:dyDescent="0.25">
      <c r="A374" s="56"/>
      <c r="B374" s="29"/>
      <c r="C374" s="29"/>
      <c r="D374" s="29"/>
      <c r="E374" s="29"/>
      <c r="F374" s="29"/>
      <c r="G374" s="29"/>
      <c r="H374" s="29"/>
      <c r="I374" s="59">
        <f t="shared" si="190"/>
        <v>359</v>
      </c>
      <c r="J374" s="20">
        <f t="shared" si="201"/>
        <v>16014.046518806801</v>
      </c>
      <c r="K374" s="20">
        <f t="shared" si="201"/>
        <v>8015.9199519138465</v>
      </c>
      <c r="L374" s="20">
        <f t="shared" si="191"/>
        <v>0</v>
      </c>
      <c r="M374" s="20">
        <f t="shared" si="183"/>
        <v>8015.9199519138465</v>
      </c>
      <c r="N374" s="20">
        <f t="shared" si="192"/>
        <v>0</v>
      </c>
      <c r="O374" s="21">
        <f t="shared" si="193"/>
        <v>6159922.0511954771</v>
      </c>
      <c r="P374" s="29"/>
      <c r="Q374" s="29"/>
      <c r="R374" s="2"/>
      <c r="S374" s="2"/>
      <c r="T374" s="2"/>
      <c r="U374" s="2"/>
      <c r="V374" s="2"/>
      <c r="W374" s="2"/>
      <c r="X374" s="2"/>
      <c r="Y374" s="2"/>
      <c r="Z374" s="19">
        <f t="shared" si="194"/>
        <v>359</v>
      </c>
      <c r="AA374" s="20">
        <f t="shared" si="184"/>
        <v>0</v>
      </c>
      <c r="AB374" s="20">
        <f t="shared" si="188"/>
        <v>0</v>
      </c>
      <c r="AC374" s="20">
        <f t="shared" si="185"/>
        <v>0</v>
      </c>
      <c r="AD374" s="21">
        <f t="shared" si="198"/>
        <v>0</v>
      </c>
      <c r="AE374" s="2"/>
      <c r="AF374" s="13"/>
      <c r="AG374" s="2"/>
      <c r="AJ374" s="25">
        <f t="shared" si="182"/>
        <v>0</v>
      </c>
      <c r="AK374" s="25">
        <f t="shared" si="199"/>
        <v>0</v>
      </c>
      <c r="AL374" s="25"/>
      <c r="AM374" s="26">
        <f t="shared" si="189"/>
        <v>0</v>
      </c>
      <c r="AN374" s="26">
        <f t="shared" si="200"/>
        <v>0</v>
      </c>
      <c r="AO374" s="25"/>
      <c r="AP374" s="25"/>
      <c r="AQ374" s="25">
        <f t="shared" si="195"/>
        <v>0</v>
      </c>
      <c r="AR374" s="25">
        <f t="shared" si="186"/>
        <v>0.99817002162701707</v>
      </c>
      <c r="AS374" s="25">
        <f t="shared" si="196"/>
        <v>1</v>
      </c>
      <c r="AT374" s="25">
        <f t="shared" si="187"/>
        <v>0</v>
      </c>
    </row>
    <row r="375" spans="1:46" x14ac:dyDescent="0.25">
      <c r="A375" s="56"/>
      <c r="B375" s="29"/>
      <c r="C375" s="29"/>
      <c r="D375" s="29"/>
      <c r="E375" s="29"/>
      <c r="F375" s="29"/>
      <c r="G375" s="29"/>
      <c r="H375" s="29"/>
      <c r="I375" s="60">
        <f t="shared" si="190"/>
        <v>360</v>
      </c>
      <c r="J375" s="23">
        <f t="shared" si="201"/>
        <v>16014.046518806801</v>
      </c>
      <c r="K375" s="23">
        <f t="shared" si="201"/>
        <v>8015.9199519138465</v>
      </c>
      <c r="L375" s="23">
        <f>$AB375</f>
        <v>0</v>
      </c>
      <c r="M375" s="23">
        <f t="shared" si="183"/>
        <v>8015.9199519138465</v>
      </c>
      <c r="N375" s="23">
        <f t="shared" si="192"/>
        <v>0</v>
      </c>
      <c r="O375" s="24">
        <f>O374</f>
        <v>6159922.0511954771</v>
      </c>
      <c r="P375" s="29"/>
      <c r="Q375" s="29"/>
      <c r="R375" s="2"/>
      <c r="S375" s="2"/>
      <c r="T375" s="2"/>
      <c r="U375" s="2"/>
      <c r="V375" s="2"/>
      <c r="W375" s="2"/>
      <c r="X375" s="2"/>
      <c r="Y375" s="2"/>
      <c r="Z375" s="22">
        <f t="shared" si="194"/>
        <v>360</v>
      </c>
      <c r="AA375" s="23">
        <f t="shared" si="184"/>
        <v>0</v>
      </c>
      <c r="AB375" s="23">
        <f t="shared" si="188"/>
        <v>0</v>
      </c>
      <c r="AC375" s="23">
        <f t="shared" si="185"/>
        <v>0</v>
      </c>
      <c r="AD375" s="24">
        <f t="shared" si="198"/>
        <v>0</v>
      </c>
      <c r="AE375" s="2"/>
      <c r="AF375" s="14"/>
      <c r="AG375" s="2"/>
      <c r="AJ375" s="25">
        <f t="shared" si="182"/>
        <v>0</v>
      </c>
      <c r="AK375" s="25">
        <f t="shared" si="199"/>
        <v>0</v>
      </c>
      <c r="AL375" s="25"/>
      <c r="AM375" s="26">
        <f t="shared" si="189"/>
        <v>0</v>
      </c>
      <c r="AN375" s="26">
        <f t="shared" si="200"/>
        <v>0</v>
      </c>
      <c r="AO375" s="25"/>
      <c r="AP375" s="25"/>
      <c r="AQ375" s="25">
        <f t="shared" si="195"/>
        <v>0</v>
      </c>
      <c r="AR375" s="25">
        <f t="shared" si="186"/>
        <v>0.99817002162701707</v>
      </c>
      <c r="AS375" s="25">
        <f t="shared" si="196"/>
        <v>1</v>
      </c>
      <c r="AT375" s="25">
        <f t="shared" si="187"/>
        <v>0</v>
      </c>
    </row>
    <row r="376" spans="1:46" x14ac:dyDescent="0.25">
      <c r="A376" s="56"/>
      <c r="B376" s="29"/>
      <c r="C376" s="29"/>
      <c r="D376" s="29"/>
      <c r="E376" s="29"/>
      <c r="F376" s="29"/>
      <c r="G376" s="29"/>
      <c r="H376" s="29"/>
      <c r="I376" s="62">
        <f t="shared" si="190"/>
        <v>361</v>
      </c>
      <c r="J376" s="17">
        <f t="shared" si="201"/>
        <v>16014.046518806801</v>
      </c>
      <c r="K376" s="17">
        <f t="shared" si="201"/>
        <v>8015.9199519138465</v>
      </c>
      <c r="L376" s="17">
        <v>0</v>
      </c>
      <c r="M376" s="17">
        <f t="shared" si="183"/>
        <v>8015.9199519138465</v>
      </c>
      <c r="N376" s="18">
        <f t="shared" si="192"/>
        <v>0</v>
      </c>
      <c r="O376" s="18">
        <f>O375*(1+$K$7)</f>
        <v>6252320.8819634086</v>
      </c>
      <c r="P376" s="29"/>
      <c r="Q376" s="29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15.75" thickBot="1" x14ac:dyDescent="0.3">
      <c r="A377" s="56"/>
      <c r="B377" s="29"/>
      <c r="C377" s="29"/>
      <c r="D377" s="29"/>
      <c r="E377" s="29"/>
      <c r="F377" s="29"/>
      <c r="G377" s="29"/>
      <c r="H377" s="29"/>
      <c r="I377" s="59">
        <f t="shared" si="190"/>
        <v>362</v>
      </c>
      <c r="J377" s="20">
        <f t="shared" si="201"/>
        <v>16014.046518806801</v>
      </c>
      <c r="K377" s="20">
        <f t="shared" si="201"/>
        <v>8015.9199519138465</v>
      </c>
      <c r="L377" s="20">
        <v>0</v>
      </c>
      <c r="M377" s="20">
        <f t="shared" si="183"/>
        <v>8015.9199519138465</v>
      </c>
      <c r="N377" s="21">
        <f t="shared" si="192"/>
        <v>0</v>
      </c>
      <c r="O377" s="21">
        <f t="shared" ref="O377:O439" si="204">O376</f>
        <v>6252320.8819634086</v>
      </c>
      <c r="P377" s="29"/>
      <c r="Q377" s="29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15" customHeight="1" x14ac:dyDescent="0.25">
      <c r="A378" s="56"/>
      <c r="B378" s="29"/>
      <c r="C378" s="29"/>
      <c r="D378" s="29"/>
      <c r="E378" s="29"/>
      <c r="F378" s="29"/>
      <c r="G378" s="29"/>
      <c r="H378" s="29"/>
      <c r="I378" s="59">
        <f t="shared" si="190"/>
        <v>363</v>
      </c>
      <c r="J378" s="20">
        <f t="shared" si="201"/>
        <v>16014.046518806801</v>
      </c>
      <c r="K378" s="20">
        <f t="shared" si="201"/>
        <v>8015.9199519138465</v>
      </c>
      <c r="L378" s="20">
        <v>0</v>
      </c>
      <c r="M378" s="20">
        <f t="shared" si="183"/>
        <v>8015.9199519138465</v>
      </c>
      <c r="N378" s="21">
        <f t="shared" si="192"/>
        <v>0</v>
      </c>
      <c r="O378" s="21">
        <f t="shared" si="204"/>
        <v>6252320.8819634086</v>
      </c>
      <c r="P378" s="29"/>
      <c r="Q378" s="29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19" t="s">
        <v>16</v>
      </c>
      <c r="AC378" s="119" t="s">
        <v>17</v>
      </c>
      <c r="AD378" s="119" t="s">
        <v>19</v>
      </c>
      <c r="AE378" s="2"/>
      <c r="AF378" s="119" t="s">
        <v>25</v>
      </c>
      <c r="AG378" s="2"/>
      <c r="AJ378" s="25" t="s">
        <v>24</v>
      </c>
      <c r="AK378" s="25" t="s">
        <v>23</v>
      </c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15.75" thickBot="1" x14ac:dyDescent="0.3">
      <c r="A379" s="56"/>
      <c r="B379" s="29"/>
      <c r="C379" s="29"/>
      <c r="D379" s="29"/>
      <c r="E379" s="29"/>
      <c r="F379" s="29"/>
      <c r="G379" s="29"/>
      <c r="H379" s="29"/>
      <c r="I379" s="59">
        <f t="shared" si="190"/>
        <v>364</v>
      </c>
      <c r="J379" s="20">
        <f t="shared" si="201"/>
        <v>16014.046518806801</v>
      </c>
      <c r="K379" s="20">
        <f t="shared" si="201"/>
        <v>8015.9199519138465</v>
      </c>
      <c r="L379" s="20">
        <v>0</v>
      </c>
      <c r="M379" s="20">
        <f t="shared" si="183"/>
        <v>8015.9199519138465</v>
      </c>
      <c r="N379" s="21">
        <f t="shared" si="192"/>
        <v>0</v>
      </c>
      <c r="O379" s="21">
        <f t="shared" si="204"/>
        <v>6252320.8819634086</v>
      </c>
      <c r="P379" s="29"/>
      <c r="Q379" s="29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20"/>
      <c r="AC379" s="120"/>
      <c r="AD379" s="120"/>
      <c r="AE379" s="2"/>
      <c r="AF379" s="120"/>
      <c r="AG379" s="2"/>
      <c r="AJ379" s="25">
        <f>SUM(AJ15:AJ375)</f>
        <v>0</v>
      </c>
      <c r="AK379" s="25">
        <f>SUM(AK15:AK375)</f>
        <v>18.863771977766511</v>
      </c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15" customHeight="1" x14ac:dyDescent="0.25">
      <c r="A380" s="56"/>
      <c r="B380" s="29"/>
      <c r="C380" s="29"/>
      <c r="D380" s="29"/>
      <c r="E380" s="29"/>
      <c r="F380" s="29"/>
      <c r="G380" s="29"/>
      <c r="H380" s="29"/>
      <c r="I380" s="59">
        <f t="shared" si="190"/>
        <v>365</v>
      </c>
      <c r="J380" s="20">
        <f t="shared" si="201"/>
        <v>16014.046518806801</v>
      </c>
      <c r="K380" s="20">
        <f t="shared" si="201"/>
        <v>8015.9199519138465</v>
      </c>
      <c r="L380" s="20">
        <v>0</v>
      </c>
      <c r="M380" s="20">
        <f t="shared" si="183"/>
        <v>8015.9199519138465</v>
      </c>
      <c r="N380" s="21">
        <f t="shared" si="192"/>
        <v>0</v>
      </c>
      <c r="O380" s="21">
        <f t="shared" si="204"/>
        <v>6252320.8819634086</v>
      </c>
      <c r="P380" s="29"/>
      <c r="Q380" s="29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21">
        <f>SUM(AB16:AB375)+SUM(AJ15:AJ375)</f>
        <v>2473966.5460001505</v>
      </c>
      <c r="AC380" s="121">
        <f>SUM(AC16:AC375)</f>
        <v>473966.54600014829</v>
      </c>
      <c r="AD380" s="121">
        <f>SUM(AD16:AD375)+SUM(AJ15:AJ375)</f>
        <v>1999999.9999999993</v>
      </c>
      <c r="AE380" s="2"/>
      <c r="AF380" s="121">
        <f>SUM(AF16:AF375)</f>
        <v>0</v>
      </c>
      <c r="AG380" s="2"/>
      <c r="AJ380" s="26">
        <f>AF380-AJ379</f>
        <v>0</v>
      </c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15.75" thickBot="1" x14ac:dyDescent="0.3">
      <c r="A381" s="56"/>
      <c r="B381" s="29"/>
      <c r="C381" s="29"/>
      <c r="D381" s="29"/>
      <c r="E381" s="29"/>
      <c r="F381" s="29"/>
      <c r="G381" s="29"/>
      <c r="H381" s="29"/>
      <c r="I381" s="59">
        <f t="shared" si="190"/>
        <v>366</v>
      </c>
      <c r="J381" s="20">
        <f t="shared" si="201"/>
        <v>16014.046518806801</v>
      </c>
      <c r="K381" s="20">
        <f t="shared" si="201"/>
        <v>8015.9199519138465</v>
      </c>
      <c r="L381" s="20">
        <v>0</v>
      </c>
      <c r="M381" s="20">
        <f t="shared" si="183"/>
        <v>8015.9199519138465</v>
      </c>
      <c r="N381" s="21">
        <f t="shared" si="192"/>
        <v>0</v>
      </c>
      <c r="O381" s="21">
        <f t="shared" si="204"/>
        <v>6252320.8819634086</v>
      </c>
      <c r="P381" s="29"/>
      <c r="Q381" s="29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22"/>
      <c r="AC381" s="122"/>
      <c r="AD381" s="122"/>
      <c r="AE381" s="2"/>
      <c r="AF381" s="122"/>
      <c r="AG381" s="2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x14ac:dyDescent="0.25">
      <c r="A382" s="56"/>
      <c r="B382" s="29"/>
      <c r="C382" s="29"/>
      <c r="D382" s="29"/>
      <c r="E382" s="29"/>
      <c r="F382" s="29"/>
      <c r="G382" s="29"/>
      <c r="H382" s="29"/>
      <c r="I382" s="59">
        <f>I381+1</f>
        <v>367</v>
      </c>
      <c r="J382" s="20">
        <f>J381*(1+$K$4)</f>
        <v>16174.186983994869</v>
      </c>
      <c r="K382" s="20">
        <f t="shared" ref="K382" si="205">J382-($O$4+$O$7+$O$9)*POWER((1+$K$4),(I381-6)/12)</f>
        <v>8096.0791514329831</v>
      </c>
      <c r="L382" s="20">
        <v>0</v>
      </c>
      <c r="M382" s="20">
        <f t="shared" si="183"/>
        <v>8096.0791514329831</v>
      </c>
      <c r="N382" s="21">
        <f t="shared" si="192"/>
        <v>0</v>
      </c>
      <c r="O382" s="21">
        <f t="shared" si="204"/>
        <v>6252320.8819634086</v>
      </c>
      <c r="P382" s="29"/>
      <c r="Q382" s="29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x14ac:dyDescent="0.25">
      <c r="A383" s="56"/>
      <c r="B383" s="29"/>
      <c r="C383" s="29"/>
      <c r="D383" s="29"/>
      <c r="E383" s="29"/>
      <c r="F383" s="29"/>
      <c r="G383" s="29"/>
      <c r="H383" s="29"/>
      <c r="I383" s="59">
        <f t="shared" ref="I383:I446" si="206">I382+1</f>
        <v>368</v>
      </c>
      <c r="J383" s="20">
        <f t="shared" si="201"/>
        <v>16174.186983994869</v>
      </c>
      <c r="K383" s="20">
        <f t="shared" si="201"/>
        <v>8096.0791514329831</v>
      </c>
      <c r="L383" s="20">
        <v>0</v>
      </c>
      <c r="M383" s="20">
        <f t="shared" si="183"/>
        <v>8096.0791514329831</v>
      </c>
      <c r="N383" s="21">
        <f t="shared" si="192"/>
        <v>0</v>
      </c>
      <c r="O383" s="21">
        <f t="shared" si="204"/>
        <v>6252320.8819634086</v>
      </c>
      <c r="P383" s="29"/>
      <c r="Q383" s="29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46" x14ac:dyDescent="0.25">
      <c r="A384" s="56"/>
      <c r="B384" s="29"/>
      <c r="C384" s="29"/>
      <c r="D384" s="29"/>
      <c r="E384" s="29"/>
      <c r="F384" s="29"/>
      <c r="G384" s="29"/>
      <c r="H384" s="29"/>
      <c r="I384" s="59">
        <f t="shared" si="206"/>
        <v>369</v>
      </c>
      <c r="J384" s="20">
        <f t="shared" si="201"/>
        <v>16174.186983994869</v>
      </c>
      <c r="K384" s="20">
        <f t="shared" si="201"/>
        <v>8096.0791514329831</v>
      </c>
      <c r="L384" s="20">
        <v>0</v>
      </c>
      <c r="M384" s="20">
        <f t="shared" si="183"/>
        <v>8096.0791514329831</v>
      </c>
      <c r="N384" s="21">
        <f t="shared" si="192"/>
        <v>0</v>
      </c>
      <c r="O384" s="21">
        <f t="shared" si="204"/>
        <v>6252320.8819634086</v>
      </c>
      <c r="P384" s="29"/>
      <c r="Q384" s="29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x14ac:dyDescent="0.25">
      <c r="A385" s="56"/>
      <c r="B385" s="29"/>
      <c r="C385" s="29"/>
      <c r="D385" s="29"/>
      <c r="E385" s="29"/>
      <c r="F385" s="29"/>
      <c r="G385" s="29"/>
      <c r="H385" s="29"/>
      <c r="I385" s="59">
        <f t="shared" si="206"/>
        <v>370</v>
      </c>
      <c r="J385" s="20">
        <f t="shared" si="201"/>
        <v>16174.186983994869</v>
      </c>
      <c r="K385" s="20">
        <f t="shared" si="201"/>
        <v>8096.0791514329831</v>
      </c>
      <c r="L385" s="20">
        <v>0</v>
      </c>
      <c r="M385" s="20">
        <f t="shared" si="183"/>
        <v>8096.0791514329831</v>
      </c>
      <c r="N385" s="21">
        <f t="shared" si="192"/>
        <v>0</v>
      </c>
      <c r="O385" s="21">
        <f t="shared" si="204"/>
        <v>6252320.8819634086</v>
      </c>
      <c r="P385" s="29"/>
      <c r="Q385" s="29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x14ac:dyDescent="0.25">
      <c r="A386" s="56"/>
      <c r="B386" s="29"/>
      <c r="C386" s="29"/>
      <c r="D386" s="29"/>
      <c r="E386" s="29"/>
      <c r="F386" s="29"/>
      <c r="G386" s="29"/>
      <c r="H386" s="29"/>
      <c r="I386" s="59">
        <f t="shared" si="206"/>
        <v>371</v>
      </c>
      <c r="J386" s="20">
        <f t="shared" si="201"/>
        <v>16174.186983994869</v>
      </c>
      <c r="K386" s="20">
        <f t="shared" si="201"/>
        <v>8096.0791514329831</v>
      </c>
      <c r="L386" s="20">
        <v>0</v>
      </c>
      <c r="M386" s="20">
        <f t="shared" si="183"/>
        <v>8096.0791514329831</v>
      </c>
      <c r="N386" s="21">
        <f t="shared" si="192"/>
        <v>0</v>
      </c>
      <c r="O386" s="21">
        <f t="shared" si="204"/>
        <v>6252320.8819634086</v>
      </c>
      <c r="P386" s="29"/>
      <c r="Q386" s="29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x14ac:dyDescent="0.25">
      <c r="A387" s="56"/>
      <c r="B387" s="29"/>
      <c r="C387" s="29"/>
      <c r="D387" s="29"/>
      <c r="E387" s="29"/>
      <c r="F387" s="29"/>
      <c r="G387" s="29"/>
      <c r="H387" s="29"/>
      <c r="I387" s="60">
        <f t="shared" si="206"/>
        <v>372</v>
      </c>
      <c r="J387" s="23">
        <f t="shared" si="201"/>
        <v>16174.186983994869</v>
      </c>
      <c r="K387" s="23">
        <f t="shared" si="201"/>
        <v>8096.0791514329831</v>
      </c>
      <c r="L387" s="23">
        <v>0</v>
      </c>
      <c r="M387" s="23">
        <f t="shared" si="183"/>
        <v>8096.0791514329831</v>
      </c>
      <c r="N387" s="24">
        <f t="shared" si="192"/>
        <v>0</v>
      </c>
      <c r="O387" s="24">
        <f t="shared" si="204"/>
        <v>6252320.8819634086</v>
      </c>
      <c r="P387" s="29"/>
      <c r="Q387" s="29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x14ac:dyDescent="0.25">
      <c r="A388" s="56"/>
      <c r="B388" s="29"/>
      <c r="C388" s="29"/>
      <c r="D388" s="29"/>
      <c r="E388" s="29"/>
      <c r="F388" s="29"/>
      <c r="G388" s="29"/>
      <c r="H388" s="29"/>
      <c r="I388" s="62">
        <f t="shared" si="206"/>
        <v>373</v>
      </c>
      <c r="J388" s="17">
        <f t="shared" si="201"/>
        <v>16174.186983994869</v>
      </c>
      <c r="K388" s="17">
        <f t="shared" si="201"/>
        <v>8096.0791514329831</v>
      </c>
      <c r="L388" s="17">
        <v>0</v>
      </c>
      <c r="M388" s="17">
        <f t="shared" si="183"/>
        <v>8096.0791514329831</v>
      </c>
      <c r="N388" s="18">
        <f t="shared" si="192"/>
        <v>0</v>
      </c>
      <c r="O388" s="18">
        <f>O387*(1+$K$7)</f>
        <v>6346105.6951928595</v>
      </c>
      <c r="P388" s="29"/>
      <c r="Q388" s="29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x14ac:dyDescent="0.25">
      <c r="A389" s="56"/>
      <c r="B389" s="29"/>
      <c r="C389" s="29"/>
      <c r="D389" s="29"/>
      <c r="E389" s="29"/>
      <c r="F389" s="29"/>
      <c r="G389" s="29"/>
      <c r="H389" s="29"/>
      <c r="I389" s="59">
        <f t="shared" si="206"/>
        <v>374</v>
      </c>
      <c r="J389" s="20">
        <f t="shared" si="201"/>
        <v>16174.186983994869</v>
      </c>
      <c r="K389" s="20">
        <f t="shared" si="201"/>
        <v>8096.0791514329831</v>
      </c>
      <c r="L389" s="20">
        <v>0</v>
      </c>
      <c r="M389" s="20">
        <f t="shared" si="183"/>
        <v>8096.0791514329831</v>
      </c>
      <c r="N389" s="21">
        <f t="shared" si="192"/>
        <v>0</v>
      </c>
      <c r="O389" s="21">
        <f t="shared" si="204"/>
        <v>6346105.6951928595</v>
      </c>
      <c r="P389" s="29"/>
      <c r="Q389" s="29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x14ac:dyDescent="0.25">
      <c r="A390" s="56"/>
      <c r="B390" s="29"/>
      <c r="C390" s="29"/>
      <c r="D390" s="29"/>
      <c r="E390" s="29"/>
      <c r="F390" s="29"/>
      <c r="G390" s="29"/>
      <c r="H390" s="29"/>
      <c r="I390" s="59">
        <f t="shared" si="206"/>
        <v>375</v>
      </c>
      <c r="J390" s="20">
        <f t="shared" si="201"/>
        <v>16174.186983994869</v>
      </c>
      <c r="K390" s="20">
        <f t="shared" si="201"/>
        <v>8096.0791514329831</v>
      </c>
      <c r="L390" s="20">
        <v>0</v>
      </c>
      <c r="M390" s="20">
        <f t="shared" si="183"/>
        <v>8096.0791514329831</v>
      </c>
      <c r="N390" s="21">
        <f t="shared" si="192"/>
        <v>0</v>
      </c>
      <c r="O390" s="21">
        <f t="shared" si="204"/>
        <v>6346105.6951928595</v>
      </c>
      <c r="P390" s="29"/>
      <c r="Q390" s="29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x14ac:dyDescent="0.25">
      <c r="A391" s="56"/>
      <c r="B391" s="29"/>
      <c r="C391" s="29"/>
      <c r="D391" s="29"/>
      <c r="E391" s="29"/>
      <c r="F391" s="29"/>
      <c r="G391" s="29"/>
      <c r="H391" s="29"/>
      <c r="I391" s="59">
        <f t="shared" si="206"/>
        <v>376</v>
      </c>
      <c r="J391" s="20">
        <f t="shared" si="201"/>
        <v>16174.186983994869</v>
      </c>
      <c r="K391" s="20">
        <f t="shared" si="201"/>
        <v>8096.0791514329831</v>
      </c>
      <c r="L391" s="20">
        <v>0</v>
      </c>
      <c r="M391" s="20">
        <f t="shared" si="183"/>
        <v>8096.0791514329831</v>
      </c>
      <c r="N391" s="21">
        <f t="shared" si="192"/>
        <v>0</v>
      </c>
      <c r="O391" s="21">
        <f t="shared" si="204"/>
        <v>6346105.6951928595</v>
      </c>
      <c r="P391" s="29"/>
      <c r="Q391" s="29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x14ac:dyDescent="0.25">
      <c r="A392" s="56"/>
      <c r="B392" s="29"/>
      <c r="C392" s="29"/>
      <c r="D392" s="29"/>
      <c r="E392" s="29"/>
      <c r="F392" s="29"/>
      <c r="G392" s="29"/>
      <c r="H392" s="29"/>
      <c r="I392" s="59">
        <f t="shared" si="206"/>
        <v>377</v>
      </c>
      <c r="J392" s="20">
        <f t="shared" si="201"/>
        <v>16174.186983994869</v>
      </c>
      <c r="K392" s="20">
        <f t="shared" si="201"/>
        <v>8096.0791514329831</v>
      </c>
      <c r="L392" s="20">
        <v>0</v>
      </c>
      <c r="M392" s="20">
        <f t="shared" si="183"/>
        <v>8096.0791514329831</v>
      </c>
      <c r="N392" s="21">
        <f t="shared" si="192"/>
        <v>0</v>
      </c>
      <c r="O392" s="21">
        <f t="shared" si="204"/>
        <v>6346105.6951928595</v>
      </c>
      <c r="P392" s="29"/>
      <c r="Q392" s="29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x14ac:dyDescent="0.25">
      <c r="A393" s="56"/>
      <c r="B393" s="29"/>
      <c r="C393" s="29"/>
      <c r="D393" s="29"/>
      <c r="E393" s="29"/>
      <c r="F393" s="29"/>
      <c r="G393" s="29"/>
      <c r="H393" s="29"/>
      <c r="I393" s="59">
        <f t="shared" si="206"/>
        <v>378</v>
      </c>
      <c r="J393" s="20">
        <f t="shared" si="201"/>
        <v>16174.186983994869</v>
      </c>
      <c r="K393" s="20">
        <f t="shared" si="201"/>
        <v>8096.0791514329831</v>
      </c>
      <c r="L393" s="20">
        <v>0</v>
      </c>
      <c r="M393" s="20">
        <f t="shared" si="183"/>
        <v>8096.0791514329831</v>
      </c>
      <c r="N393" s="21">
        <f t="shared" si="192"/>
        <v>0</v>
      </c>
      <c r="O393" s="21">
        <f t="shared" si="204"/>
        <v>6346105.6951928595</v>
      </c>
      <c r="P393" s="29"/>
      <c r="Q393" s="29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x14ac:dyDescent="0.25">
      <c r="A394" s="56"/>
      <c r="B394" s="29"/>
      <c r="C394" s="29"/>
      <c r="D394" s="29"/>
      <c r="E394" s="29"/>
      <c r="F394" s="29"/>
      <c r="G394" s="29"/>
      <c r="H394" s="29"/>
      <c r="I394" s="59">
        <f t="shared" si="206"/>
        <v>379</v>
      </c>
      <c r="J394" s="20">
        <f>J393*(1+$K$4)</f>
        <v>16335.928853834817</v>
      </c>
      <c r="K394" s="20">
        <f t="shared" ref="K394" si="207">J394-($O$4+$O$7+$O$9)*POWER((1+$K$4),(I393-6)/12)</f>
        <v>8177.0399429473155</v>
      </c>
      <c r="L394" s="20">
        <v>0</v>
      </c>
      <c r="M394" s="20">
        <f t="shared" si="183"/>
        <v>8177.0399429473155</v>
      </c>
      <c r="N394" s="21">
        <f t="shared" si="192"/>
        <v>0</v>
      </c>
      <c r="O394" s="21">
        <f t="shared" si="204"/>
        <v>6346105.6951928595</v>
      </c>
      <c r="P394" s="29"/>
      <c r="Q394" s="29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x14ac:dyDescent="0.25">
      <c r="A395" s="56"/>
      <c r="B395" s="29"/>
      <c r="C395" s="29"/>
      <c r="D395" s="29"/>
      <c r="E395" s="29"/>
      <c r="F395" s="29"/>
      <c r="G395" s="29"/>
      <c r="H395" s="29"/>
      <c r="I395" s="59">
        <f t="shared" si="206"/>
        <v>380</v>
      </c>
      <c r="J395" s="20">
        <f t="shared" si="201"/>
        <v>16335.928853834817</v>
      </c>
      <c r="K395" s="20">
        <f t="shared" si="201"/>
        <v>8177.0399429473155</v>
      </c>
      <c r="L395" s="20">
        <v>0</v>
      </c>
      <c r="M395" s="20">
        <f t="shared" si="183"/>
        <v>8177.0399429473155</v>
      </c>
      <c r="N395" s="21">
        <f t="shared" si="192"/>
        <v>0</v>
      </c>
      <c r="O395" s="21">
        <f t="shared" si="204"/>
        <v>6346105.6951928595</v>
      </c>
      <c r="P395" s="29"/>
      <c r="Q395" s="29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x14ac:dyDescent="0.25">
      <c r="A396" s="56"/>
      <c r="B396" s="29"/>
      <c r="C396" s="29"/>
      <c r="D396" s="29"/>
      <c r="E396" s="29"/>
      <c r="F396" s="29"/>
      <c r="G396" s="29"/>
      <c r="H396" s="29"/>
      <c r="I396" s="59">
        <f t="shared" si="206"/>
        <v>381</v>
      </c>
      <c r="J396" s="20">
        <f t="shared" si="201"/>
        <v>16335.928853834817</v>
      </c>
      <c r="K396" s="20">
        <f t="shared" si="201"/>
        <v>8177.0399429473155</v>
      </c>
      <c r="L396" s="20">
        <v>0</v>
      </c>
      <c r="M396" s="20">
        <f t="shared" si="183"/>
        <v>8177.0399429473155</v>
      </c>
      <c r="N396" s="21">
        <f t="shared" si="192"/>
        <v>0</v>
      </c>
      <c r="O396" s="21">
        <f t="shared" si="204"/>
        <v>6346105.6951928595</v>
      </c>
      <c r="P396" s="29"/>
      <c r="Q396" s="29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x14ac:dyDescent="0.25">
      <c r="A397" s="56"/>
      <c r="B397" s="29"/>
      <c r="C397" s="29"/>
      <c r="D397" s="29"/>
      <c r="E397" s="29"/>
      <c r="F397" s="29"/>
      <c r="G397" s="29"/>
      <c r="H397" s="29"/>
      <c r="I397" s="59">
        <f t="shared" si="206"/>
        <v>382</v>
      </c>
      <c r="J397" s="20">
        <f t="shared" si="201"/>
        <v>16335.928853834817</v>
      </c>
      <c r="K397" s="20">
        <f t="shared" si="201"/>
        <v>8177.0399429473155</v>
      </c>
      <c r="L397" s="20">
        <v>0</v>
      </c>
      <c r="M397" s="20">
        <f t="shared" si="183"/>
        <v>8177.0399429473155</v>
      </c>
      <c r="N397" s="21">
        <f t="shared" si="192"/>
        <v>0</v>
      </c>
      <c r="O397" s="21">
        <f t="shared" si="204"/>
        <v>6346105.6951928595</v>
      </c>
      <c r="P397" s="29"/>
      <c r="Q397" s="29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x14ac:dyDescent="0.25">
      <c r="A398" s="56"/>
      <c r="B398" s="29"/>
      <c r="C398" s="29"/>
      <c r="D398" s="29"/>
      <c r="E398" s="29"/>
      <c r="F398" s="29"/>
      <c r="G398" s="29"/>
      <c r="H398" s="29"/>
      <c r="I398" s="59">
        <f t="shared" si="206"/>
        <v>383</v>
      </c>
      <c r="J398" s="20">
        <f t="shared" si="201"/>
        <v>16335.928853834817</v>
      </c>
      <c r="K398" s="20">
        <f t="shared" si="201"/>
        <v>8177.0399429473155</v>
      </c>
      <c r="L398" s="20">
        <v>0</v>
      </c>
      <c r="M398" s="20">
        <f t="shared" si="183"/>
        <v>8177.0399429473155</v>
      </c>
      <c r="N398" s="21">
        <f t="shared" si="192"/>
        <v>0</v>
      </c>
      <c r="O398" s="21">
        <f t="shared" si="204"/>
        <v>6346105.6951928595</v>
      </c>
      <c r="P398" s="29"/>
      <c r="Q398" s="29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x14ac:dyDescent="0.25">
      <c r="A399" s="56"/>
      <c r="B399" s="29"/>
      <c r="C399" s="29"/>
      <c r="D399" s="29"/>
      <c r="E399" s="29"/>
      <c r="F399" s="29"/>
      <c r="G399" s="29"/>
      <c r="H399" s="29"/>
      <c r="I399" s="60">
        <f t="shared" si="206"/>
        <v>384</v>
      </c>
      <c r="J399" s="23">
        <f t="shared" si="201"/>
        <v>16335.928853834817</v>
      </c>
      <c r="K399" s="23">
        <f t="shared" si="201"/>
        <v>8177.0399429473155</v>
      </c>
      <c r="L399" s="23">
        <v>0</v>
      </c>
      <c r="M399" s="23">
        <f t="shared" si="183"/>
        <v>8177.0399429473155</v>
      </c>
      <c r="N399" s="24">
        <f t="shared" si="192"/>
        <v>0</v>
      </c>
      <c r="O399" s="24">
        <f t="shared" si="204"/>
        <v>6346105.6951928595</v>
      </c>
      <c r="P399" s="29"/>
      <c r="Q399" s="29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x14ac:dyDescent="0.25">
      <c r="A400" s="56"/>
      <c r="B400" s="29"/>
      <c r="C400" s="29"/>
      <c r="D400" s="29"/>
      <c r="E400" s="29"/>
      <c r="F400" s="29"/>
      <c r="G400" s="29"/>
      <c r="H400" s="29"/>
      <c r="I400" s="62">
        <f t="shared" si="206"/>
        <v>385</v>
      </c>
      <c r="J400" s="17">
        <f t="shared" si="201"/>
        <v>16335.928853834817</v>
      </c>
      <c r="K400" s="17">
        <f t="shared" si="201"/>
        <v>8177.0399429473155</v>
      </c>
      <c r="L400" s="17">
        <v>0</v>
      </c>
      <c r="M400" s="17">
        <f t="shared" ref="M400:M463" si="208">K400-L400</f>
        <v>8177.0399429473155</v>
      </c>
      <c r="N400" s="18">
        <f t="shared" si="192"/>
        <v>0</v>
      </c>
      <c r="O400" s="18">
        <f>O399*(1+$K$7)</f>
        <v>6441297.2806207519</v>
      </c>
      <c r="P400" s="29"/>
      <c r="Q400" s="29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x14ac:dyDescent="0.25">
      <c r="A401" s="56"/>
      <c r="B401" s="29"/>
      <c r="C401" s="29"/>
      <c r="D401" s="29"/>
      <c r="E401" s="29"/>
      <c r="F401" s="29"/>
      <c r="G401" s="29"/>
      <c r="H401" s="29"/>
      <c r="I401" s="59">
        <f t="shared" si="206"/>
        <v>386</v>
      </c>
      <c r="J401" s="20">
        <f t="shared" si="201"/>
        <v>16335.928853834817</v>
      </c>
      <c r="K401" s="20">
        <f t="shared" si="201"/>
        <v>8177.0399429473155</v>
      </c>
      <c r="L401" s="20">
        <v>0</v>
      </c>
      <c r="M401" s="20">
        <f t="shared" si="208"/>
        <v>8177.0399429473155</v>
      </c>
      <c r="N401" s="21">
        <f t="shared" si="192"/>
        <v>0</v>
      </c>
      <c r="O401" s="21">
        <f t="shared" si="204"/>
        <v>6441297.2806207519</v>
      </c>
      <c r="P401" s="29"/>
      <c r="Q401" s="29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x14ac:dyDescent="0.25">
      <c r="A402" s="56"/>
      <c r="B402" s="29"/>
      <c r="C402" s="29"/>
      <c r="D402" s="29"/>
      <c r="E402" s="29"/>
      <c r="F402" s="29"/>
      <c r="G402" s="29"/>
      <c r="H402" s="29"/>
      <c r="I402" s="59">
        <f t="shared" si="206"/>
        <v>387</v>
      </c>
      <c r="J402" s="20">
        <f t="shared" si="201"/>
        <v>16335.928853834817</v>
      </c>
      <c r="K402" s="20">
        <f t="shared" si="201"/>
        <v>8177.0399429473155</v>
      </c>
      <c r="L402" s="20">
        <v>0</v>
      </c>
      <c r="M402" s="20">
        <f t="shared" si="208"/>
        <v>8177.0399429473155</v>
      </c>
      <c r="N402" s="21">
        <f t="shared" ref="N402:N465" si="209">$AA402</f>
        <v>0</v>
      </c>
      <c r="O402" s="21">
        <f t="shared" si="204"/>
        <v>6441297.2806207519</v>
      </c>
      <c r="P402" s="29"/>
      <c r="Q402" s="29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x14ac:dyDescent="0.25">
      <c r="A403" s="56"/>
      <c r="B403" s="29"/>
      <c r="C403" s="29"/>
      <c r="D403" s="29"/>
      <c r="E403" s="29"/>
      <c r="F403" s="29"/>
      <c r="G403" s="29"/>
      <c r="H403" s="29"/>
      <c r="I403" s="59">
        <f t="shared" si="206"/>
        <v>388</v>
      </c>
      <c r="J403" s="20">
        <f t="shared" si="201"/>
        <v>16335.928853834817</v>
      </c>
      <c r="K403" s="20">
        <f t="shared" si="201"/>
        <v>8177.0399429473155</v>
      </c>
      <c r="L403" s="20">
        <v>0</v>
      </c>
      <c r="M403" s="20">
        <f t="shared" si="208"/>
        <v>8177.0399429473155</v>
      </c>
      <c r="N403" s="21">
        <f t="shared" si="209"/>
        <v>0</v>
      </c>
      <c r="O403" s="21">
        <f t="shared" si="204"/>
        <v>6441297.2806207519</v>
      </c>
      <c r="P403" s="29"/>
      <c r="Q403" s="29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x14ac:dyDescent="0.25">
      <c r="A404" s="56"/>
      <c r="B404" s="29"/>
      <c r="C404" s="29"/>
      <c r="D404" s="29"/>
      <c r="E404" s="29"/>
      <c r="F404" s="29"/>
      <c r="G404" s="29"/>
      <c r="H404" s="29"/>
      <c r="I404" s="59">
        <f t="shared" si="206"/>
        <v>389</v>
      </c>
      <c r="J404" s="20">
        <f t="shared" si="201"/>
        <v>16335.928853834817</v>
      </c>
      <c r="K404" s="20">
        <f t="shared" si="201"/>
        <v>8177.0399429473155</v>
      </c>
      <c r="L404" s="20">
        <v>0</v>
      </c>
      <c r="M404" s="20">
        <f t="shared" si="208"/>
        <v>8177.0399429473155</v>
      </c>
      <c r="N404" s="21">
        <f t="shared" si="209"/>
        <v>0</v>
      </c>
      <c r="O404" s="21">
        <f t="shared" si="204"/>
        <v>6441297.2806207519</v>
      </c>
      <c r="P404" s="29"/>
      <c r="Q404" s="29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x14ac:dyDescent="0.25">
      <c r="A405" s="56"/>
      <c r="B405" s="29"/>
      <c r="C405" s="29"/>
      <c r="D405" s="29"/>
      <c r="E405" s="29"/>
      <c r="F405" s="29"/>
      <c r="G405" s="29"/>
      <c r="H405" s="29"/>
      <c r="I405" s="59">
        <f t="shared" si="206"/>
        <v>390</v>
      </c>
      <c r="J405" s="20">
        <f t="shared" si="201"/>
        <v>16335.928853834817</v>
      </c>
      <c r="K405" s="20">
        <f t="shared" si="201"/>
        <v>8177.0399429473155</v>
      </c>
      <c r="L405" s="20">
        <v>0</v>
      </c>
      <c r="M405" s="20">
        <f t="shared" si="208"/>
        <v>8177.0399429473155</v>
      </c>
      <c r="N405" s="21">
        <f t="shared" si="209"/>
        <v>0</v>
      </c>
      <c r="O405" s="21">
        <f t="shared" si="204"/>
        <v>6441297.2806207519</v>
      </c>
      <c r="P405" s="29"/>
      <c r="Q405" s="29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x14ac:dyDescent="0.25">
      <c r="A406" s="56"/>
      <c r="B406" s="29"/>
      <c r="C406" s="29"/>
      <c r="D406" s="29"/>
      <c r="E406" s="29"/>
      <c r="F406" s="29"/>
      <c r="G406" s="29"/>
      <c r="H406" s="29"/>
      <c r="I406" s="59">
        <f t="shared" si="206"/>
        <v>391</v>
      </c>
      <c r="J406" s="20">
        <f>J405*(1+$K$4)</f>
        <v>16499.288142373167</v>
      </c>
      <c r="K406" s="20">
        <f t="shared" ref="K406" si="210">J406-($O$4+$O$7+$O$9)*POWER((1+$K$4),(I405-6)/12)</f>
        <v>8258.810342376788</v>
      </c>
      <c r="L406" s="20">
        <v>0</v>
      </c>
      <c r="M406" s="20">
        <f t="shared" si="208"/>
        <v>8258.810342376788</v>
      </c>
      <c r="N406" s="21">
        <f t="shared" si="209"/>
        <v>0</v>
      </c>
      <c r="O406" s="21">
        <f t="shared" si="204"/>
        <v>6441297.2806207519</v>
      </c>
      <c r="P406" s="29"/>
      <c r="Q406" s="29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x14ac:dyDescent="0.25">
      <c r="A407" s="56"/>
      <c r="B407" s="29"/>
      <c r="C407" s="29"/>
      <c r="D407" s="29"/>
      <c r="E407" s="29"/>
      <c r="F407" s="29"/>
      <c r="G407" s="29"/>
      <c r="H407" s="29"/>
      <c r="I407" s="59">
        <f t="shared" si="206"/>
        <v>392</v>
      </c>
      <c r="J407" s="20">
        <f t="shared" si="201"/>
        <v>16499.288142373167</v>
      </c>
      <c r="K407" s="20">
        <f t="shared" si="201"/>
        <v>8258.810342376788</v>
      </c>
      <c r="L407" s="20">
        <v>0</v>
      </c>
      <c r="M407" s="20">
        <f t="shared" si="208"/>
        <v>8258.810342376788</v>
      </c>
      <c r="N407" s="21">
        <f t="shared" si="209"/>
        <v>0</v>
      </c>
      <c r="O407" s="21">
        <f t="shared" si="204"/>
        <v>6441297.2806207519</v>
      </c>
      <c r="P407" s="29"/>
      <c r="Q407" s="29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x14ac:dyDescent="0.25">
      <c r="A408" s="56"/>
      <c r="B408" s="29"/>
      <c r="C408" s="29"/>
      <c r="D408" s="29"/>
      <c r="E408" s="29"/>
      <c r="F408" s="29"/>
      <c r="G408" s="29"/>
      <c r="H408" s="29"/>
      <c r="I408" s="59">
        <f t="shared" si="206"/>
        <v>393</v>
      </c>
      <c r="J408" s="20">
        <f t="shared" si="201"/>
        <v>16499.288142373167</v>
      </c>
      <c r="K408" s="20">
        <f t="shared" si="201"/>
        <v>8258.810342376788</v>
      </c>
      <c r="L408" s="20">
        <v>0</v>
      </c>
      <c r="M408" s="20">
        <f t="shared" si="208"/>
        <v>8258.810342376788</v>
      </c>
      <c r="N408" s="21">
        <f t="shared" si="209"/>
        <v>0</v>
      </c>
      <c r="O408" s="21">
        <f t="shared" si="204"/>
        <v>6441297.2806207519</v>
      </c>
      <c r="P408" s="29"/>
      <c r="Q408" s="29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x14ac:dyDescent="0.25">
      <c r="A409" s="56"/>
      <c r="B409" s="29"/>
      <c r="C409" s="29"/>
      <c r="D409" s="29"/>
      <c r="E409" s="29"/>
      <c r="F409" s="29"/>
      <c r="G409" s="29"/>
      <c r="H409" s="29"/>
      <c r="I409" s="59">
        <f t="shared" si="206"/>
        <v>394</v>
      </c>
      <c r="J409" s="20">
        <f t="shared" si="201"/>
        <v>16499.288142373167</v>
      </c>
      <c r="K409" s="20">
        <f t="shared" si="201"/>
        <v>8258.810342376788</v>
      </c>
      <c r="L409" s="20">
        <v>0</v>
      </c>
      <c r="M409" s="20">
        <f t="shared" si="208"/>
        <v>8258.810342376788</v>
      </c>
      <c r="N409" s="21">
        <f t="shared" si="209"/>
        <v>0</v>
      </c>
      <c r="O409" s="21">
        <f t="shared" si="204"/>
        <v>6441297.2806207519</v>
      </c>
      <c r="P409" s="29"/>
      <c r="Q409" s="29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x14ac:dyDescent="0.25">
      <c r="A410" s="56"/>
      <c r="B410" s="29"/>
      <c r="C410" s="29"/>
      <c r="D410" s="29"/>
      <c r="E410" s="29"/>
      <c r="F410" s="29"/>
      <c r="G410" s="29"/>
      <c r="H410" s="29"/>
      <c r="I410" s="59">
        <f t="shared" si="206"/>
        <v>395</v>
      </c>
      <c r="J410" s="20">
        <f t="shared" si="201"/>
        <v>16499.288142373167</v>
      </c>
      <c r="K410" s="20">
        <f t="shared" si="201"/>
        <v>8258.810342376788</v>
      </c>
      <c r="L410" s="20">
        <v>0</v>
      </c>
      <c r="M410" s="20">
        <f t="shared" si="208"/>
        <v>8258.810342376788</v>
      </c>
      <c r="N410" s="21">
        <f t="shared" si="209"/>
        <v>0</v>
      </c>
      <c r="O410" s="21">
        <f t="shared" si="204"/>
        <v>6441297.2806207519</v>
      </c>
      <c r="P410" s="29"/>
      <c r="Q410" s="29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x14ac:dyDescent="0.25">
      <c r="A411" s="56"/>
      <c r="B411" s="29"/>
      <c r="C411" s="29"/>
      <c r="D411" s="29"/>
      <c r="E411" s="29"/>
      <c r="F411" s="29"/>
      <c r="G411" s="29"/>
      <c r="H411" s="29"/>
      <c r="I411" s="60">
        <f t="shared" si="206"/>
        <v>396</v>
      </c>
      <c r="J411" s="23">
        <f t="shared" si="201"/>
        <v>16499.288142373167</v>
      </c>
      <c r="K411" s="23">
        <f t="shared" si="201"/>
        <v>8258.810342376788</v>
      </c>
      <c r="L411" s="23">
        <v>0</v>
      </c>
      <c r="M411" s="23">
        <f t="shared" si="208"/>
        <v>8258.810342376788</v>
      </c>
      <c r="N411" s="24">
        <f t="shared" si="209"/>
        <v>0</v>
      </c>
      <c r="O411" s="24">
        <f t="shared" si="204"/>
        <v>6441297.2806207519</v>
      </c>
      <c r="P411" s="29"/>
      <c r="Q411" s="29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x14ac:dyDescent="0.25">
      <c r="A412" s="56"/>
      <c r="B412" s="29"/>
      <c r="C412" s="29"/>
      <c r="D412" s="29"/>
      <c r="E412" s="29"/>
      <c r="F412" s="29"/>
      <c r="G412" s="29"/>
      <c r="H412" s="29"/>
      <c r="I412" s="62">
        <f t="shared" si="206"/>
        <v>397</v>
      </c>
      <c r="J412" s="17">
        <f t="shared" si="201"/>
        <v>16499.288142373167</v>
      </c>
      <c r="K412" s="17">
        <f t="shared" si="201"/>
        <v>8258.810342376788</v>
      </c>
      <c r="L412" s="17">
        <v>0</v>
      </c>
      <c r="M412" s="17">
        <f t="shared" si="208"/>
        <v>8258.810342376788</v>
      </c>
      <c r="N412" s="18">
        <f t="shared" si="209"/>
        <v>0</v>
      </c>
      <c r="O412" s="18">
        <f>O411*(1+$K$7)</f>
        <v>6537916.7398300627</v>
      </c>
      <c r="P412" s="29"/>
      <c r="Q412" s="29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x14ac:dyDescent="0.25">
      <c r="A413" s="56"/>
      <c r="B413" s="29"/>
      <c r="C413" s="29"/>
      <c r="D413" s="29"/>
      <c r="E413" s="29"/>
      <c r="F413" s="29"/>
      <c r="G413" s="29"/>
      <c r="H413" s="29"/>
      <c r="I413" s="59">
        <f t="shared" si="206"/>
        <v>398</v>
      </c>
      <c r="J413" s="20">
        <f t="shared" si="201"/>
        <v>16499.288142373167</v>
      </c>
      <c r="K413" s="20">
        <f t="shared" si="201"/>
        <v>8258.810342376788</v>
      </c>
      <c r="L413" s="20">
        <v>0</v>
      </c>
      <c r="M413" s="20">
        <f t="shared" si="208"/>
        <v>8258.810342376788</v>
      </c>
      <c r="N413" s="21">
        <f t="shared" si="209"/>
        <v>0</v>
      </c>
      <c r="O413" s="21">
        <f t="shared" si="204"/>
        <v>6537916.7398300627</v>
      </c>
      <c r="P413" s="29"/>
      <c r="Q413" s="29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x14ac:dyDescent="0.25">
      <c r="A414" s="56"/>
      <c r="B414" s="29"/>
      <c r="C414" s="29"/>
      <c r="D414" s="29"/>
      <c r="E414" s="29"/>
      <c r="F414" s="29"/>
      <c r="G414" s="29"/>
      <c r="H414" s="29"/>
      <c r="I414" s="59">
        <f t="shared" si="206"/>
        <v>399</v>
      </c>
      <c r="J414" s="20">
        <f t="shared" si="201"/>
        <v>16499.288142373167</v>
      </c>
      <c r="K414" s="20">
        <f t="shared" si="201"/>
        <v>8258.810342376788</v>
      </c>
      <c r="L414" s="20">
        <v>0</v>
      </c>
      <c r="M414" s="20">
        <f t="shared" si="208"/>
        <v>8258.810342376788</v>
      </c>
      <c r="N414" s="21">
        <f t="shared" si="209"/>
        <v>0</v>
      </c>
      <c r="O414" s="21">
        <f t="shared" si="204"/>
        <v>6537916.7398300627</v>
      </c>
      <c r="P414" s="29"/>
      <c r="Q414" s="29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x14ac:dyDescent="0.25">
      <c r="A415" s="56"/>
      <c r="B415" s="29"/>
      <c r="C415" s="29"/>
      <c r="D415" s="29"/>
      <c r="E415" s="29"/>
      <c r="F415" s="29"/>
      <c r="G415" s="29"/>
      <c r="H415" s="29"/>
      <c r="I415" s="59">
        <f t="shared" si="206"/>
        <v>400</v>
      </c>
      <c r="J415" s="20">
        <f t="shared" si="201"/>
        <v>16499.288142373167</v>
      </c>
      <c r="K415" s="20">
        <f t="shared" si="201"/>
        <v>8258.810342376788</v>
      </c>
      <c r="L415" s="20">
        <v>0</v>
      </c>
      <c r="M415" s="20">
        <f t="shared" si="208"/>
        <v>8258.810342376788</v>
      </c>
      <c r="N415" s="21">
        <f t="shared" si="209"/>
        <v>0</v>
      </c>
      <c r="O415" s="21">
        <f t="shared" si="204"/>
        <v>6537916.7398300627</v>
      </c>
      <c r="P415" s="29"/>
      <c r="Q415" s="29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x14ac:dyDescent="0.25">
      <c r="A416" s="56"/>
      <c r="B416" s="29"/>
      <c r="C416" s="29"/>
      <c r="D416" s="29"/>
      <c r="E416" s="29"/>
      <c r="F416" s="29"/>
      <c r="G416" s="29"/>
      <c r="H416" s="29"/>
      <c r="I416" s="59">
        <f t="shared" si="206"/>
        <v>401</v>
      </c>
      <c r="J416" s="20">
        <f t="shared" si="201"/>
        <v>16499.288142373167</v>
      </c>
      <c r="K416" s="20">
        <f t="shared" si="201"/>
        <v>8258.810342376788</v>
      </c>
      <c r="L416" s="20">
        <v>0</v>
      </c>
      <c r="M416" s="20">
        <f t="shared" si="208"/>
        <v>8258.810342376788</v>
      </c>
      <c r="N416" s="21">
        <f t="shared" si="209"/>
        <v>0</v>
      </c>
      <c r="O416" s="21">
        <f t="shared" si="204"/>
        <v>6537916.7398300627</v>
      </c>
      <c r="P416" s="29"/>
      <c r="Q416" s="29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x14ac:dyDescent="0.25">
      <c r="A417" s="56"/>
      <c r="B417" s="29"/>
      <c r="C417" s="29"/>
      <c r="D417" s="29"/>
      <c r="E417" s="29"/>
      <c r="F417" s="29"/>
      <c r="G417" s="29"/>
      <c r="H417" s="29"/>
      <c r="I417" s="59">
        <f t="shared" si="206"/>
        <v>402</v>
      </c>
      <c r="J417" s="20">
        <f t="shared" si="201"/>
        <v>16499.288142373167</v>
      </c>
      <c r="K417" s="20">
        <f t="shared" si="201"/>
        <v>8258.810342376788</v>
      </c>
      <c r="L417" s="20">
        <v>0</v>
      </c>
      <c r="M417" s="20">
        <f t="shared" si="208"/>
        <v>8258.810342376788</v>
      </c>
      <c r="N417" s="21">
        <f t="shared" si="209"/>
        <v>0</v>
      </c>
      <c r="O417" s="21">
        <f t="shared" si="204"/>
        <v>6537916.7398300627</v>
      </c>
      <c r="P417" s="29"/>
      <c r="Q417" s="29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x14ac:dyDescent="0.25">
      <c r="A418" s="56"/>
      <c r="B418" s="29"/>
      <c r="C418" s="29"/>
      <c r="D418" s="29"/>
      <c r="E418" s="29"/>
      <c r="F418" s="29"/>
      <c r="G418" s="29"/>
      <c r="H418" s="29"/>
      <c r="I418" s="59">
        <f t="shared" si="206"/>
        <v>403</v>
      </c>
      <c r="J418" s="20">
        <f>J417*(1+$K$4)</f>
        <v>16664.281023796899</v>
      </c>
      <c r="K418" s="20">
        <f t="shared" ref="K418" si="211">J418-($O$4+$O$7+$O$9)*POWER((1+$K$4),(I417-6)/12)</f>
        <v>8341.3984458005561</v>
      </c>
      <c r="L418" s="20">
        <v>0</v>
      </c>
      <c r="M418" s="20">
        <f t="shared" si="208"/>
        <v>8341.3984458005561</v>
      </c>
      <c r="N418" s="21">
        <f t="shared" si="209"/>
        <v>0</v>
      </c>
      <c r="O418" s="21">
        <f t="shared" si="204"/>
        <v>6537916.7398300627</v>
      </c>
      <c r="P418" s="29"/>
      <c r="Q418" s="29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x14ac:dyDescent="0.25">
      <c r="A419" s="56"/>
      <c r="B419" s="29"/>
      <c r="C419" s="29"/>
      <c r="D419" s="29"/>
      <c r="E419" s="29"/>
      <c r="F419" s="29"/>
      <c r="G419" s="29"/>
      <c r="H419" s="29"/>
      <c r="I419" s="59">
        <f t="shared" si="206"/>
        <v>404</v>
      </c>
      <c r="J419" s="20">
        <f t="shared" si="201"/>
        <v>16664.281023796899</v>
      </c>
      <c r="K419" s="20">
        <f t="shared" si="201"/>
        <v>8341.3984458005561</v>
      </c>
      <c r="L419" s="20">
        <v>0</v>
      </c>
      <c r="M419" s="20">
        <f t="shared" si="208"/>
        <v>8341.3984458005561</v>
      </c>
      <c r="N419" s="21">
        <f t="shared" si="209"/>
        <v>0</v>
      </c>
      <c r="O419" s="21">
        <f t="shared" si="204"/>
        <v>6537916.7398300627</v>
      </c>
      <c r="P419" s="29"/>
      <c r="Q419" s="29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x14ac:dyDescent="0.25">
      <c r="A420" s="56"/>
      <c r="B420" s="29"/>
      <c r="C420" s="29"/>
      <c r="D420" s="29"/>
      <c r="E420" s="29"/>
      <c r="F420" s="29"/>
      <c r="G420" s="29"/>
      <c r="H420" s="29"/>
      <c r="I420" s="59">
        <f t="shared" si="206"/>
        <v>405</v>
      </c>
      <c r="J420" s="20">
        <f t="shared" ref="J420:K483" si="212">J419</f>
        <v>16664.281023796899</v>
      </c>
      <c r="K420" s="20">
        <f t="shared" si="212"/>
        <v>8341.3984458005561</v>
      </c>
      <c r="L420" s="20">
        <v>0</v>
      </c>
      <c r="M420" s="20">
        <f t="shared" si="208"/>
        <v>8341.3984458005561</v>
      </c>
      <c r="N420" s="21">
        <f t="shared" si="209"/>
        <v>0</v>
      </c>
      <c r="O420" s="21">
        <f t="shared" si="204"/>
        <v>6537916.7398300627</v>
      </c>
      <c r="P420" s="29"/>
      <c r="Q420" s="29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x14ac:dyDescent="0.25">
      <c r="A421" s="56"/>
      <c r="B421" s="29"/>
      <c r="C421" s="29"/>
      <c r="D421" s="29"/>
      <c r="E421" s="29"/>
      <c r="F421" s="29"/>
      <c r="G421" s="29"/>
      <c r="H421" s="29"/>
      <c r="I421" s="59">
        <f t="shared" si="206"/>
        <v>406</v>
      </c>
      <c r="J421" s="20">
        <f t="shared" si="212"/>
        <v>16664.281023796899</v>
      </c>
      <c r="K421" s="20">
        <f t="shared" si="212"/>
        <v>8341.3984458005561</v>
      </c>
      <c r="L421" s="20">
        <v>0</v>
      </c>
      <c r="M421" s="20">
        <f t="shared" si="208"/>
        <v>8341.3984458005561</v>
      </c>
      <c r="N421" s="21">
        <f t="shared" si="209"/>
        <v>0</v>
      </c>
      <c r="O421" s="21">
        <f t="shared" si="204"/>
        <v>6537916.7398300627</v>
      </c>
      <c r="P421" s="29"/>
      <c r="Q421" s="29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x14ac:dyDescent="0.25">
      <c r="A422" s="56"/>
      <c r="B422" s="29"/>
      <c r="C422" s="29"/>
      <c r="D422" s="29"/>
      <c r="E422" s="29"/>
      <c r="F422" s="29"/>
      <c r="G422" s="29"/>
      <c r="H422" s="29"/>
      <c r="I422" s="59">
        <f t="shared" si="206"/>
        <v>407</v>
      </c>
      <c r="J422" s="20">
        <f t="shared" si="212"/>
        <v>16664.281023796899</v>
      </c>
      <c r="K422" s="20">
        <f t="shared" si="212"/>
        <v>8341.3984458005561</v>
      </c>
      <c r="L422" s="20">
        <v>0</v>
      </c>
      <c r="M422" s="20">
        <f t="shared" si="208"/>
        <v>8341.3984458005561</v>
      </c>
      <c r="N422" s="21">
        <f t="shared" si="209"/>
        <v>0</v>
      </c>
      <c r="O422" s="21">
        <f t="shared" si="204"/>
        <v>6537916.7398300627</v>
      </c>
      <c r="P422" s="29"/>
      <c r="Q422" s="29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x14ac:dyDescent="0.25">
      <c r="A423" s="56"/>
      <c r="B423" s="29"/>
      <c r="C423" s="29"/>
      <c r="D423" s="29"/>
      <c r="E423" s="29"/>
      <c r="F423" s="29"/>
      <c r="G423" s="29"/>
      <c r="H423" s="29"/>
      <c r="I423" s="60">
        <f t="shared" si="206"/>
        <v>408</v>
      </c>
      <c r="J423" s="23">
        <f t="shared" si="212"/>
        <v>16664.281023796899</v>
      </c>
      <c r="K423" s="23">
        <f t="shared" si="212"/>
        <v>8341.3984458005561</v>
      </c>
      <c r="L423" s="23">
        <v>0</v>
      </c>
      <c r="M423" s="23">
        <f t="shared" si="208"/>
        <v>8341.3984458005561</v>
      </c>
      <c r="N423" s="24">
        <f t="shared" si="209"/>
        <v>0</v>
      </c>
      <c r="O423" s="24">
        <f t="shared" si="204"/>
        <v>6537916.7398300627</v>
      </c>
      <c r="P423" s="29"/>
      <c r="Q423" s="29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x14ac:dyDescent="0.25">
      <c r="A424" s="56"/>
      <c r="B424" s="29"/>
      <c r="C424" s="29"/>
      <c r="D424" s="29"/>
      <c r="E424" s="29"/>
      <c r="F424" s="29"/>
      <c r="G424" s="29"/>
      <c r="H424" s="29"/>
      <c r="I424" s="62">
        <f t="shared" si="206"/>
        <v>409</v>
      </c>
      <c r="J424" s="17">
        <f t="shared" si="212"/>
        <v>16664.281023796899</v>
      </c>
      <c r="K424" s="17">
        <f t="shared" si="212"/>
        <v>8341.3984458005561</v>
      </c>
      <c r="L424" s="17">
        <v>0</v>
      </c>
      <c r="M424" s="17">
        <f t="shared" si="208"/>
        <v>8341.3984458005561</v>
      </c>
      <c r="N424" s="18">
        <f t="shared" si="209"/>
        <v>0</v>
      </c>
      <c r="O424" s="18">
        <f>O423*(1+$K$7)</f>
        <v>6635985.4909275128</v>
      </c>
      <c r="P424" s="29"/>
      <c r="Q424" s="29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x14ac:dyDescent="0.25">
      <c r="A425" s="56"/>
      <c r="B425" s="29"/>
      <c r="C425" s="29"/>
      <c r="D425" s="29"/>
      <c r="E425" s="29"/>
      <c r="F425" s="29"/>
      <c r="G425" s="29"/>
      <c r="H425" s="29"/>
      <c r="I425" s="59">
        <f t="shared" si="206"/>
        <v>410</v>
      </c>
      <c r="J425" s="20">
        <f t="shared" si="212"/>
        <v>16664.281023796899</v>
      </c>
      <c r="K425" s="20">
        <f t="shared" si="212"/>
        <v>8341.3984458005561</v>
      </c>
      <c r="L425" s="20">
        <v>0</v>
      </c>
      <c r="M425" s="20">
        <f t="shared" si="208"/>
        <v>8341.3984458005561</v>
      </c>
      <c r="N425" s="21">
        <f t="shared" si="209"/>
        <v>0</v>
      </c>
      <c r="O425" s="21">
        <f t="shared" si="204"/>
        <v>6635985.4909275128</v>
      </c>
      <c r="P425" s="29"/>
      <c r="Q425" s="29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x14ac:dyDescent="0.25">
      <c r="A426" s="56"/>
      <c r="B426" s="29"/>
      <c r="C426" s="29"/>
      <c r="D426" s="29"/>
      <c r="E426" s="29"/>
      <c r="F426" s="29"/>
      <c r="G426" s="29"/>
      <c r="H426" s="29"/>
      <c r="I426" s="59">
        <f t="shared" si="206"/>
        <v>411</v>
      </c>
      <c r="J426" s="20">
        <f t="shared" si="212"/>
        <v>16664.281023796899</v>
      </c>
      <c r="K426" s="20">
        <f t="shared" si="212"/>
        <v>8341.3984458005561</v>
      </c>
      <c r="L426" s="20">
        <v>0</v>
      </c>
      <c r="M426" s="20">
        <f t="shared" si="208"/>
        <v>8341.3984458005561</v>
      </c>
      <c r="N426" s="21">
        <f t="shared" si="209"/>
        <v>0</v>
      </c>
      <c r="O426" s="21">
        <f t="shared" si="204"/>
        <v>6635985.4909275128</v>
      </c>
      <c r="P426" s="29"/>
      <c r="Q426" s="29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x14ac:dyDescent="0.25">
      <c r="A427" s="56"/>
      <c r="B427" s="29"/>
      <c r="C427" s="29"/>
      <c r="D427" s="29"/>
      <c r="E427" s="29"/>
      <c r="F427" s="29"/>
      <c r="G427" s="29"/>
      <c r="H427" s="29"/>
      <c r="I427" s="59">
        <f t="shared" si="206"/>
        <v>412</v>
      </c>
      <c r="J427" s="20">
        <f t="shared" si="212"/>
        <v>16664.281023796899</v>
      </c>
      <c r="K427" s="20">
        <f t="shared" si="212"/>
        <v>8341.3984458005561</v>
      </c>
      <c r="L427" s="20">
        <v>0</v>
      </c>
      <c r="M427" s="20">
        <f t="shared" si="208"/>
        <v>8341.3984458005561</v>
      </c>
      <c r="N427" s="21">
        <f t="shared" si="209"/>
        <v>0</v>
      </c>
      <c r="O427" s="21">
        <f t="shared" si="204"/>
        <v>6635985.4909275128</v>
      </c>
      <c r="P427" s="29"/>
      <c r="Q427" s="29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x14ac:dyDescent="0.25">
      <c r="A428" s="56"/>
      <c r="B428" s="29"/>
      <c r="C428" s="29"/>
      <c r="D428" s="29"/>
      <c r="E428" s="29"/>
      <c r="F428" s="29"/>
      <c r="G428" s="29"/>
      <c r="H428" s="29"/>
      <c r="I428" s="59">
        <f t="shared" si="206"/>
        <v>413</v>
      </c>
      <c r="J428" s="20">
        <f t="shared" si="212"/>
        <v>16664.281023796899</v>
      </c>
      <c r="K428" s="20">
        <f t="shared" si="212"/>
        <v>8341.3984458005561</v>
      </c>
      <c r="L428" s="20">
        <v>0</v>
      </c>
      <c r="M428" s="20">
        <f t="shared" si="208"/>
        <v>8341.3984458005561</v>
      </c>
      <c r="N428" s="21">
        <f t="shared" si="209"/>
        <v>0</v>
      </c>
      <c r="O428" s="21">
        <f t="shared" si="204"/>
        <v>6635985.4909275128</v>
      </c>
      <c r="P428" s="29"/>
      <c r="Q428" s="29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x14ac:dyDescent="0.25">
      <c r="A429" s="56"/>
      <c r="B429" s="29"/>
      <c r="C429" s="29"/>
      <c r="D429" s="29"/>
      <c r="E429" s="29"/>
      <c r="F429" s="29"/>
      <c r="G429" s="29"/>
      <c r="H429" s="29"/>
      <c r="I429" s="59">
        <f t="shared" si="206"/>
        <v>414</v>
      </c>
      <c r="J429" s="20">
        <f t="shared" si="212"/>
        <v>16664.281023796899</v>
      </c>
      <c r="K429" s="20">
        <f t="shared" si="212"/>
        <v>8341.3984458005561</v>
      </c>
      <c r="L429" s="20">
        <v>0</v>
      </c>
      <c r="M429" s="20">
        <f t="shared" si="208"/>
        <v>8341.3984458005561</v>
      </c>
      <c r="N429" s="21">
        <f t="shared" si="209"/>
        <v>0</v>
      </c>
      <c r="O429" s="21">
        <f t="shared" si="204"/>
        <v>6635985.4909275128</v>
      </c>
      <c r="P429" s="29"/>
      <c r="Q429" s="29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x14ac:dyDescent="0.25">
      <c r="A430" s="56"/>
      <c r="B430" s="29"/>
      <c r="C430" s="29"/>
      <c r="D430" s="29"/>
      <c r="E430" s="29"/>
      <c r="F430" s="29"/>
      <c r="G430" s="29"/>
      <c r="H430" s="29"/>
      <c r="I430" s="59">
        <f t="shared" si="206"/>
        <v>415</v>
      </c>
      <c r="J430" s="20">
        <f>J429*(1+$K$4)</f>
        <v>16830.923834034867</v>
      </c>
      <c r="K430" s="20">
        <f t="shared" ref="K430" si="213">J430-($O$4+$O$7+$O$9)*POWER((1+$K$4),(I429-6)/12)</f>
        <v>8424.8124302585602</v>
      </c>
      <c r="L430" s="20">
        <v>0</v>
      </c>
      <c r="M430" s="20">
        <f t="shared" si="208"/>
        <v>8424.8124302585602</v>
      </c>
      <c r="N430" s="21">
        <f t="shared" si="209"/>
        <v>0</v>
      </c>
      <c r="O430" s="21">
        <f t="shared" si="204"/>
        <v>6635985.4909275128</v>
      </c>
      <c r="P430" s="29"/>
      <c r="Q430" s="29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x14ac:dyDescent="0.25">
      <c r="A431" s="56"/>
      <c r="B431" s="29"/>
      <c r="C431" s="29"/>
      <c r="D431" s="29"/>
      <c r="E431" s="29"/>
      <c r="F431" s="29"/>
      <c r="G431" s="29"/>
      <c r="H431" s="29"/>
      <c r="I431" s="59">
        <f t="shared" si="206"/>
        <v>416</v>
      </c>
      <c r="J431" s="20">
        <f t="shared" si="212"/>
        <v>16830.923834034867</v>
      </c>
      <c r="K431" s="20">
        <f t="shared" si="212"/>
        <v>8424.8124302585602</v>
      </c>
      <c r="L431" s="20">
        <v>0</v>
      </c>
      <c r="M431" s="20">
        <f t="shared" si="208"/>
        <v>8424.8124302585602</v>
      </c>
      <c r="N431" s="21">
        <f t="shared" si="209"/>
        <v>0</v>
      </c>
      <c r="O431" s="21">
        <f t="shared" si="204"/>
        <v>6635985.4909275128</v>
      </c>
      <c r="P431" s="29"/>
      <c r="Q431" s="29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x14ac:dyDescent="0.25">
      <c r="A432" s="56"/>
      <c r="B432" s="29"/>
      <c r="C432" s="29"/>
      <c r="D432" s="29"/>
      <c r="E432" s="29"/>
      <c r="F432" s="29"/>
      <c r="G432" s="29"/>
      <c r="H432" s="29"/>
      <c r="I432" s="59">
        <f t="shared" si="206"/>
        <v>417</v>
      </c>
      <c r="J432" s="20">
        <f t="shared" si="212"/>
        <v>16830.923834034867</v>
      </c>
      <c r="K432" s="20">
        <f t="shared" si="212"/>
        <v>8424.8124302585602</v>
      </c>
      <c r="L432" s="20">
        <v>0</v>
      </c>
      <c r="M432" s="20">
        <f t="shared" si="208"/>
        <v>8424.8124302585602</v>
      </c>
      <c r="N432" s="21">
        <f t="shared" si="209"/>
        <v>0</v>
      </c>
      <c r="O432" s="21">
        <f t="shared" si="204"/>
        <v>6635985.4909275128</v>
      </c>
      <c r="P432" s="29"/>
      <c r="Q432" s="29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x14ac:dyDescent="0.25">
      <c r="A433" s="56"/>
      <c r="B433" s="29"/>
      <c r="C433" s="29"/>
      <c r="D433" s="29"/>
      <c r="E433" s="29"/>
      <c r="F433" s="29"/>
      <c r="G433" s="29"/>
      <c r="H433" s="29"/>
      <c r="I433" s="59">
        <f t="shared" si="206"/>
        <v>418</v>
      </c>
      <c r="J433" s="20">
        <f t="shared" si="212"/>
        <v>16830.923834034867</v>
      </c>
      <c r="K433" s="20">
        <f t="shared" si="212"/>
        <v>8424.8124302585602</v>
      </c>
      <c r="L433" s="20">
        <v>0</v>
      </c>
      <c r="M433" s="20">
        <f t="shared" si="208"/>
        <v>8424.8124302585602</v>
      </c>
      <c r="N433" s="21">
        <f t="shared" si="209"/>
        <v>0</v>
      </c>
      <c r="O433" s="21">
        <f t="shared" si="204"/>
        <v>6635985.4909275128</v>
      </c>
      <c r="P433" s="29"/>
      <c r="Q433" s="29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x14ac:dyDescent="0.25">
      <c r="A434" s="56"/>
      <c r="B434" s="29"/>
      <c r="C434" s="29"/>
      <c r="D434" s="29"/>
      <c r="E434" s="29"/>
      <c r="F434" s="29"/>
      <c r="G434" s="29"/>
      <c r="H434" s="29"/>
      <c r="I434" s="59">
        <f t="shared" si="206"/>
        <v>419</v>
      </c>
      <c r="J434" s="20">
        <f t="shared" si="212"/>
        <v>16830.923834034867</v>
      </c>
      <c r="K434" s="20">
        <f t="shared" si="212"/>
        <v>8424.8124302585602</v>
      </c>
      <c r="L434" s="20">
        <v>0</v>
      </c>
      <c r="M434" s="20">
        <f t="shared" si="208"/>
        <v>8424.8124302585602</v>
      </c>
      <c r="N434" s="21">
        <f t="shared" si="209"/>
        <v>0</v>
      </c>
      <c r="O434" s="21">
        <f t="shared" si="204"/>
        <v>6635985.4909275128</v>
      </c>
      <c r="P434" s="29"/>
      <c r="Q434" s="29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x14ac:dyDescent="0.25">
      <c r="A435" s="56"/>
      <c r="B435" s="29"/>
      <c r="C435" s="29"/>
      <c r="D435" s="29"/>
      <c r="E435" s="29"/>
      <c r="F435" s="29"/>
      <c r="G435" s="29"/>
      <c r="H435" s="29"/>
      <c r="I435" s="60">
        <f t="shared" si="206"/>
        <v>420</v>
      </c>
      <c r="J435" s="23">
        <f t="shared" si="212"/>
        <v>16830.923834034867</v>
      </c>
      <c r="K435" s="23">
        <f t="shared" si="212"/>
        <v>8424.8124302585602</v>
      </c>
      <c r="L435" s="23">
        <v>0</v>
      </c>
      <c r="M435" s="23">
        <f t="shared" si="208"/>
        <v>8424.8124302585602</v>
      </c>
      <c r="N435" s="24">
        <f t="shared" si="209"/>
        <v>0</v>
      </c>
      <c r="O435" s="24">
        <f t="shared" si="204"/>
        <v>6635985.4909275128</v>
      </c>
      <c r="P435" s="29"/>
      <c r="Q435" s="29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x14ac:dyDescent="0.25">
      <c r="A436" s="56"/>
      <c r="B436" s="29"/>
      <c r="C436" s="29"/>
      <c r="D436" s="29"/>
      <c r="E436" s="29"/>
      <c r="F436" s="29"/>
      <c r="G436" s="29"/>
      <c r="H436" s="29"/>
      <c r="I436" s="62">
        <f t="shared" si="206"/>
        <v>421</v>
      </c>
      <c r="J436" s="17">
        <f t="shared" si="212"/>
        <v>16830.923834034867</v>
      </c>
      <c r="K436" s="17">
        <f t="shared" si="212"/>
        <v>8424.8124302585602</v>
      </c>
      <c r="L436" s="17">
        <v>0</v>
      </c>
      <c r="M436" s="17">
        <f t="shared" si="208"/>
        <v>8424.8124302585602</v>
      </c>
      <c r="N436" s="18">
        <f t="shared" si="209"/>
        <v>0</v>
      </c>
      <c r="O436" s="18">
        <f>O435*(1+$K$7)</f>
        <v>6735525.2732914248</v>
      </c>
      <c r="P436" s="29"/>
      <c r="Q436" s="29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x14ac:dyDescent="0.25">
      <c r="A437" s="56"/>
      <c r="B437" s="29"/>
      <c r="C437" s="29"/>
      <c r="D437" s="29"/>
      <c r="E437" s="29"/>
      <c r="F437" s="29"/>
      <c r="G437" s="29"/>
      <c r="H437" s="29"/>
      <c r="I437" s="59">
        <f t="shared" si="206"/>
        <v>422</v>
      </c>
      <c r="J437" s="20">
        <f t="shared" si="212"/>
        <v>16830.923834034867</v>
      </c>
      <c r="K437" s="20">
        <f t="shared" si="212"/>
        <v>8424.8124302585602</v>
      </c>
      <c r="L437" s="20">
        <v>0</v>
      </c>
      <c r="M437" s="20">
        <f t="shared" si="208"/>
        <v>8424.8124302585602</v>
      </c>
      <c r="N437" s="21">
        <f t="shared" si="209"/>
        <v>0</v>
      </c>
      <c r="O437" s="21">
        <f t="shared" si="204"/>
        <v>6735525.2732914248</v>
      </c>
      <c r="P437" s="29"/>
      <c r="Q437" s="29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x14ac:dyDescent="0.25">
      <c r="A438" s="56"/>
      <c r="B438" s="29"/>
      <c r="C438" s="29"/>
      <c r="D438" s="29"/>
      <c r="E438" s="29"/>
      <c r="F438" s="29"/>
      <c r="G438" s="29"/>
      <c r="H438" s="29"/>
      <c r="I438" s="59">
        <f t="shared" si="206"/>
        <v>423</v>
      </c>
      <c r="J438" s="20">
        <f t="shared" si="212"/>
        <v>16830.923834034867</v>
      </c>
      <c r="K438" s="20">
        <f t="shared" si="212"/>
        <v>8424.8124302585602</v>
      </c>
      <c r="L438" s="20">
        <v>0</v>
      </c>
      <c r="M438" s="20">
        <f t="shared" si="208"/>
        <v>8424.8124302585602</v>
      </c>
      <c r="N438" s="21">
        <f t="shared" si="209"/>
        <v>0</v>
      </c>
      <c r="O438" s="21">
        <f t="shared" si="204"/>
        <v>6735525.2732914248</v>
      </c>
      <c r="P438" s="29"/>
      <c r="Q438" s="29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x14ac:dyDescent="0.25">
      <c r="A439" s="56"/>
      <c r="B439" s="29"/>
      <c r="C439" s="29"/>
      <c r="D439" s="29"/>
      <c r="E439" s="29"/>
      <c r="F439" s="29"/>
      <c r="G439" s="29"/>
      <c r="H439" s="29"/>
      <c r="I439" s="59">
        <f t="shared" si="206"/>
        <v>424</v>
      </c>
      <c r="J439" s="20">
        <f t="shared" si="212"/>
        <v>16830.923834034867</v>
      </c>
      <c r="K439" s="20">
        <f t="shared" si="212"/>
        <v>8424.8124302585602</v>
      </c>
      <c r="L439" s="20">
        <v>0</v>
      </c>
      <c r="M439" s="20">
        <f t="shared" si="208"/>
        <v>8424.8124302585602</v>
      </c>
      <c r="N439" s="21">
        <f t="shared" si="209"/>
        <v>0</v>
      </c>
      <c r="O439" s="21">
        <f t="shared" si="204"/>
        <v>6735525.2732914248</v>
      </c>
      <c r="P439" s="29"/>
      <c r="Q439" s="29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x14ac:dyDescent="0.25">
      <c r="A440" s="56"/>
      <c r="B440" s="29"/>
      <c r="C440" s="29"/>
      <c r="D440" s="29"/>
      <c r="E440" s="29"/>
      <c r="F440" s="29"/>
      <c r="G440" s="29"/>
      <c r="H440" s="29"/>
      <c r="I440" s="59">
        <f t="shared" si="206"/>
        <v>425</v>
      </c>
      <c r="J440" s="20">
        <f t="shared" si="212"/>
        <v>16830.923834034867</v>
      </c>
      <c r="K440" s="20">
        <f t="shared" si="212"/>
        <v>8424.8124302585602</v>
      </c>
      <c r="L440" s="20">
        <v>0</v>
      </c>
      <c r="M440" s="20">
        <f t="shared" si="208"/>
        <v>8424.8124302585602</v>
      </c>
      <c r="N440" s="21">
        <f t="shared" si="209"/>
        <v>0</v>
      </c>
      <c r="O440" s="21">
        <f t="shared" ref="O440:O503" si="214">O439</f>
        <v>6735525.2732914248</v>
      </c>
      <c r="P440" s="29"/>
      <c r="Q440" s="29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x14ac:dyDescent="0.25">
      <c r="A441" s="56"/>
      <c r="B441" s="29"/>
      <c r="C441" s="29"/>
      <c r="D441" s="29"/>
      <c r="E441" s="29"/>
      <c r="F441" s="29"/>
      <c r="G441" s="29"/>
      <c r="H441" s="29"/>
      <c r="I441" s="59">
        <f t="shared" si="206"/>
        <v>426</v>
      </c>
      <c r="J441" s="20">
        <f t="shared" si="212"/>
        <v>16830.923834034867</v>
      </c>
      <c r="K441" s="20">
        <f t="shared" si="212"/>
        <v>8424.8124302585602</v>
      </c>
      <c r="L441" s="20">
        <v>0</v>
      </c>
      <c r="M441" s="20">
        <f t="shared" si="208"/>
        <v>8424.8124302585602</v>
      </c>
      <c r="N441" s="21">
        <f t="shared" si="209"/>
        <v>0</v>
      </c>
      <c r="O441" s="21">
        <f t="shared" si="214"/>
        <v>6735525.2732914248</v>
      </c>
      <c r="P441" s="29"/>
      <c r="Q441" s="29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x14ac:dyDescent="0.25">
      <c r="A442" s="56"/>
      <c r="B442" s="29"/>
      <c r="C442" s="29"/>
      <c r="D442" s="29"/>
      <c r="E442" s="29"/>
      <c r="F442" s="29"/>
      <c r="G442" s="29"/>
      <c r="H442" s="29"/>
      <c r="I442" s="59">
        <f t="shared" si="206"/>
        <v>427</v>
      </c>
      <c r="J442" s="20">
        <f>J441*(1+K4)</f>
        <v>16999.233072375217</v>
      </c>
      <c r="K442" s="20">
        <f t="shared" ref="K442" si="215">J442-($O$4+$O$7+$O$9)*POWER((1+$K$4),(I441-6)/12)</f>
        <v>8509.0605545611488</v>
      </c>
      <c r="L442" s="20">
        <v>0</v>
      </c>
      <c r="M442" s="20">
        <f t="shared" si="208"/>
        <v>8509.0605545611488</v>
      </c>
      <c r="N442" s="21">
        <f t="shared" si="209"/>
        <v>0</v>
      </c>
      <c r="O442" s="21">
        <f t="shared" si="214"/>
        <v>6735525.2732914248</v>
      </c>
      <c r="P442" s="29"/>
      <c r="Q442" s="29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x14ac:dyDescent="0.25">
      <c r="A443" s="56"/>
      <c r="B443" s="29"/>
      <c r="C443" s="29"/>
      <c r="D443" s="29"/>
      <c r="E443" s="29"/>
      <c r="F443" s="29"/>
      <c r="G443" s="29"/>
      <c r="H443" s="29"/>
      <c r="I443" s="59">
        <f t="shared" si="206"/>
        <v>428</v>
      </c>
      <c r="J443" s="20">
        <f t="shared" si="212"/>
        <v>16999.233072375217</v>
      </c>
      <c r="K443" s="20">
        <f t="shared" si="212"/>
        <v>8509.0605545611488</v>
      </c>
      <c r="L443" s="20">
        <v>0</v>
      </c>
      <c r="M443" s="20">
        <f t="shared" si="208"/>
        <v>8509.0605545611488</v>
      </c>
      <c r="N443" s="21">
        <f t="shared" si="209"/>
        <v>0</v>
      </c>
      <c r="O443" s="21">
        <f t="shared" si="214"/>
        <v>6735525.2732914248</v>
      </c>
      <c r="P443" s="29"/>
      <c r="Q443" s="29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x14ac:dyDescent="0.25">
      <c r="A444" s="56"/>
      <c r="B444" s="29"/>
      <c r="C444" s="29"/>
      <c r="D444" s="29"/>
      <c r="E444" s="29"/>
      <c r="F444" s="29"/>
      <c r="G444" s="29"/>
      <c r="H444" s="29"/>
      <c r="I444" s="59">
        <f t="shared" si="206"/>
        <v>429</v>
      </c>
      <c r="J444" s="20">
        <f t="shared" si="212"/>
        <v>16999.233072375217</v>
      </c>
      <c r="K444" s="20">
        <f t="shared" si="212"/>
        <v>8509.0605545611488</v>
      </c>
      <c r="L444" s="20">
        <v>0</v>
      </c>
      <c r="M444" s="20">
        <f t="shared" si="208"/>
        <v>8509.0605545611488</v>
      </c>
      <c r="N444" s="21">
        <f t="shared" si="209"/>
        <v>0</v>
      </c>
      <c r="O444" s="21">
        <f t="shared" si="214"/>
        <v>6735525.2732914248</v>
      </c>
      <c r="P444" s="29"/>
      <c r="Q444" s="29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x14ac:dyDescent="0.25">
      <c r="A445" s="56"/>
      <c r="B445" s="29"/>
      <c r="C445" s="29"/>
      <c r="D445" s="29"/>
      <c r="E445" s="29"/>
      <c r="F445" s="29"/>
      <c r="G445" s="29"/>
      <c r="H445" s="29"/>
      <c r="I445" s="59">
        <f t="shared" si="206"/>
        <v>430</v>
      </c>
      <c r="J445" s="20">
        <f t="shared" si="212"/>
        <v>16999.233072375217</v>
      </c>
      <c r="K445" s="20">
        <f t="shared" si="212"/>
        <v>8509.0605545611488</v>
      </c>
      <c r="L445" s="20">
        <v>0</v>
      </c>
      <c r="M445" s="20">
        <f t="shared" si="208"/>
        <v>8509.0605545611488</v>
      </c>
      <c r="N445" s="21">
        <f t="shared" si="209"/>
        <v>0</v>
      </c>
      <c r="O445" s="21">
        <f t="shared" si="214"/>
        <v>6735525.2732914248</v>
      </c>
      <c r="P445" s="29"/>
      <c r="Q445" s="29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x14ac:dyDescent="0.25">
      <c r="A446" s="56"/>
      <c r="B446" s="29"/>
      <c r="C446" s="29"/>
      <c r="D446" s="29"/>
      <c r="E446" s="29"/>
      <c r="F446" s="29"/>
      <c r="G446" s="29"/>
      <c r="H446" s="29"/>
      <c r="I446" s="59">
        <f t="shared" si="206"/>
        <v>431</v>
      </c>
      <c r="J446" s="20">
        <f t="shared" si="212"/>
        <v>16999.233072375217</v>
      </c>
      <c r="K446" s="20">
        <f t="shared" si="212"/>
        <v>8509.0605545611488</v>
      </c>
      <c r="L446" s="20">
        <v>0</v>
      </c>
      <c r="M446" s="20">
        <f t="shared" si="208"/>
        <v>8509.0605545611488</v>
      </c>
      <c r="N446" s="21">
        <f t="shared" si="209"/>
        <v>0</v>
      </c>
      <c r="O446" s="21">
        <f t="shared" si="214"/>
        <v>6735525.2732914248</v>
      </c>
      <c r="P446" s="29"/>
      <c r="Q446" s="29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x14ac:dyDescent="0.25">
      <c r="A447" s="56"/>
      <c r="B447" s="29"/>
      <c r="C447" s="29"/>
      <c r="D447" s="29"/>
      <c r="E447" s="29"/>
      <c r="F447" s="29"/>
      <c r="G447" s="29"/>
      <c r="H447" s="29"/>
      <c r="I447" s="60">
        <f t="shared" ref="I447:I510" si="216">I446+1</f>
        <v>432</v>
      </c>
      <c r="J447" s="23">
        <f t="shared" si="212"/>
        <v>16999.233072375217</v>
      </c>
      <c r="K447" s="23">
        <f t="shared" si="212"/>
        <v>8509.0605545611488</v>
      </c>
      <c r="L447" s="23">
        <v>0</v>
      </c>
      <c r="M447" s="23">
        <f t="shared" si="208"/>
        <v>8509.0605545611488</v>
      </c>
      <c r="N447" s="24">
        <f t="shared" si="209"/>
        <v>0</v>
      </c>
      <c r="O447" s="24">
        <f t="shared" si="214"/>
        <v>6735525.2732914248</v>
      </c>
      <c r="P447" s="29"/>
      <c r="Q447" s="29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x14ac:dyDescent="0.25">
      <c r="A448" s="56"/>
      <c r="B448" s="29"/>
      <c r="C448" s="29"/>
      <c r="D448" s="29"/>
      <c r="E448" s="29"/>
      <c r="F448" s="29"/>
      <c r="G448" s="29"/>
      <c r="H448" s="29"/>
      <c r="I448" s="62">
        <f t="shared" si="216"/>
        <v>433</v>
      </c>
      <c r="J448" s="17">
        <f t="shared" si="212"/>
        <v>16999.233072375217</v>
      </c>
      <c r="K448" s="17">
        <f t="shared" si="212"/>
        <v>8509.0605545611488</v>
      </c>
      <c r="L448" s="17">
        <v>0</v>
      </c>
      <c r="M448" s="17">
        <f t="shared" si="208"/>
        <v>8509.0605545611488</v>
      </c>
      <c r="N448" s="18">
        <f t="shared" si="209"/>
        <v>0</v>
      </c>
      <c r="O448" s="18">
        <f>O447*(1+$K$7)</f>
        <v>6836558.1523907958</v>
      </c>
      <c r="P448" s="29"/>
      <c r="Q448" s="29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x14ac:dyDescent="0.25">
      <c r="A449" s="56"/>
      <c r="B449" s="29"/>
      <c r="C449" s="29"/>
      <c r="D449" s="29"/>
      <c r="E449" s="29"/>
      <c r="F449" s="29"/>
      <c r="G449" s="29"/>
      <c r="H449" s="29"/>
      <c r="I449" s="59">
        <f t="shared" si="216"/>
        <v>434</v>
      </c>
      <c r="J449" s="20">
        <f t="shared" si="212"/>
        <v>16999.233072375217</v>
      </c>
      <c r="K449" s="20">
        <f t="shared" si="212"/>
        <v>8509.0605545611488</v>
      </c>
      <c r="L449" s="20">
        <v>0</v>
      </c>
      <c r="M449" s="20">
        <f t="shared" si="208"/>
        <v>8509.0605545611488</v>
      </c>
      <c r="N449" s="21">
        <f t="shared" si="209"/>
        <v>0</v>
      </c>
      <c r="O449" s="21">
        <f t="shared" si="214"/>
        <v>6836558.1523907958</v>
      </c>
      <c r="P449" s="29"/>
      <c r="Q449" s="29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x14ac:dyDescent="0.25">
      <c r="A450" s="56"/>
      <c r="B450" s="29"/>
      <c r="C450" s="29"/>
      <c r="D450" s="29"/>
      <c r="E450" s="29"/>
      <c r="F450" s="29"/>
      <c r="G450" s="29"/>
      <c r="H450" s="29"/>
      <c r="I450" s="59">
        <f t="shared" si="216"/>
        <v>435</v>
      </c>
      <c r="J450" s="20">
        <f t="shared" si="212"/>
        <v>16999.233072375217</v>
      </c>
      <c r="K450" s="20">
        <f t="shared" si="212"/>
        <v>8509.0605545611488</v>
      </c>
      <c r="L450" s="20">
        <v>0</v>
      </c>
      <c r="M450" s="20">
        <f t="shared" si="208"/>
        <v>8509.0605545611488</v>
      </c>
      <c r="N450" s="21">
        <f t="shared" si="209"/>
        <v>0</v>
      </c>
      <c r="O450" s="21">
        <f t="shared" si="214"/>
        <v>6836558.1523907958</v>
      </c>
      <c r="P450" s="29"/>
      <c r="Q450" s="29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x14ac:dyDescent="0.25">
      <c r="A451" s="56"/>
      <c r="B451" s="29"/>
      <c r="C451" s="29"/>
      <c r="D451" s="29"/>
      <c r="E451" s="29"/>
      <c r="F451" s="29"/>
      <c r="G451" s="29"/>
      <c r="H451" s="29"/>
      <c r="I451" s="59">
        <f t="shared" si="216"/>
        <v>436</v>
      </c>
      <c r="J451" s="20">
        <f t="shared" si="212"/>
        <v>16999.233072375217</v>
      </c>
      <c r="K451" s="20">
        <f t="shared" si="212"/>
        <v>8509.0605545611488</v>
      </c>
      <c r="L451" s="20">
        <v>0</v>
      </c>
      <c r="M451" s="20">
        <f t="shared" si="208"/>
        <v>8509.0605545611488</v>
      </c>
      <c r="N451" s="21">
        <f t="shared" si="209"/>
        <v>0</v>
      </c>
      <c r="O451" s="21">
        <f t="shared" si="214"/>
        <v>6836558.1523907958</v>
      </c>
      <c r="P451" s="29"/>
      <c r="Q451" s="29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x14ac:dyDescent="0.25">
      <c r="A452" s="56"/>
      <c r="B452" s="29"/>
      <c r="C452" s="29"/>
      <c r="D452" s="29"/>
      <c r="E452" s="29"/>
      <c r="F452" s="29"/>
      <c r="G452" s="29"/>
      <c r="H452" s="29"/>
      <c r="I452" s="59">
        <f t="shared" si="216"/>
        <v>437</v>
      </c>
      <c r="J452" s="20">
        <f t="shared" si="212"/>
        <v>16999.233072375217</v>
      </c>
      <c r="K452" s="20">
        <f t="shared" si="212"/>
        <v>8509.0605545611488</v>
      </c>
      <c r="L452" s="20">
        <v>0</v>
      </c>
      <c r="M452" s="20">
        <f t="shared" si="208"/>
        <v>8509.0605545611488</v>
      </c>
      <c r="N452" s="21">
        <f t="shared" si="209"/>
        <v>0</v>
      </c>
      <c r="O452" s="21">
        <f t="shared" si="214"/>
        <v>6836558.1523907958</v>
      </c>
      <c r="P452" s="29"/>
      <c r="Q452" s="29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x14ac:dyDescent="0.25">
      <c r="A453" s="56"/>
      <c r="B453" s="29"/>
      <c r="C453" s="29"/>
      <c r="D453" s="29"/>
      <c r="E453" s="29"/>
      <c r="F453" s="29"/>
      <c r="G453" s="29"/>
      <c r="H453" s="29"/>
      <c r="I453" s="59">
        <f t="shared" si="216"/>
        <v>438</v>
      </c>
      <c r="J453" s="20">
        <f t="shared" si="212"/>
        <v>16999.233072375217</v>
      </c>
      <c r="K453" s="20">
        <f t="shared" si="212"/>
        <v>8509.0605545611488</v>
      </c>
      <c r="L453" s="20">
        <v>0</v>
      </c>
      <c r="M453" s="20">
        <f t="shared" si="208"/>
        <v>8509.0605545611488</v>
      </c>
      <c r="N453" s="21">
        <f t="shared" si="209"/>
        <v>0</v>
      </c>
      <c r="O453" s="21">
        <f t="shared" si="214"/>
        <v>6836558.1523907958</v>
      </c>
      <c r="P453" s="29"/>
      <c r="Q453" s="29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x14ac:dyDescent="0.25">
      <c r="A454" s="56"/>
      <c r="B454" s="29"/>
      <c r="C454" s="29"/>
      <c r="D454" s="29"/>
      <c r="E454" s="29"/>
      <c r="F454" s="29"/>
      <c r="G454" s="29"/>
      <c r="H454" s="29"/>
      <c r="I454" s="59">
        <f t="shared" si="216"/>
        <v>439</v>
      </c>
      <c r="J454" s="20">
        <f>J453*(1+$K$4)</f>
        <v>17169.225403098968</v>
      </c>
      <c r="K454" s="20">
        <f t="shared" ref="K454" si="217">J454-($O$4+$O$7+$O$9)*POWER((1+$K$4),(I453-6)/12)</f>
        <v>8594.1511601067577</v>
      </c>
      <c r="L454" s="20">
        <v>0</v>
      </c>
      <c r="M454" s="20">
        <f t="shared" si="208"/>
        <v>8594.1511601067577</v>
      </c>
      <c r="N454" s="21">
        <f t="shared" si="209"/>
        <v>0</v>
      </c>
      <c r="O454" s="21">
        <f t="shared" si="214"/>
        <v>6836558.1523907958</v>
      </c>
      <c r="P454" s="29"/>
      <c r="Q454" s="29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x14ac:dyDescent="0.25">
      <c r="A455" s="56"/>
      <c r="B455" s="29"/>
      <c r="C455" s="29"/>
      <c r="D455" s="29"/>
      <c r="E455" s="29"/>
      <c r="F455" s="29"/>
      <c r="G455" s="29"/>
      <c r="H455" s="29"/>
      <c r="I455" s="59">
        <f t="shared" si="216"/>
        <v>440</v>
      </c>
      <c r="J455" s="20">
        <f t="shared" si="212"/>
        <v>17169.225403098968</v>
      </c>
      <c r="K455" s="20">
        <f t="shared" si="212"/>
        <v>8594.1511601067577</v>
      </c>
      <c r="L455" s="20">
        <v>0</v>
      </c>
      <c r="M455" s="20">
        <f t="shared" si="208"/>
        <v>8594.1511601067577</v>
      </c>
      <c r="N455" s="21">
        <f t="shared" si="209"/>
        <v>0</v>
      </c>
      <c r="O455" s="21">
        <f t="shared" si="214"/>
        <v>6836558.1523907958</v>
      </c>
      <c r="P455" s="29"/>
      <c r="Q455" s="29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x14ac:dyDescent="0.25">
      <c r="A456" s="56"/>
      <c r="B456" s="29"/>
      <c r="C456" s="29"/>
      <c r="D456" s="29"/>
      <c r="E456" s="29"/>
      <c r="F456" s="29"/>
      <c r="G456" s="29"/>
      <c r="H456" s="29"/>
      <c r="I456" s="59">
        <f t="shared" si="216"/>
        <v>441</v>
      </c>
      <c r="J456" s="20">
        <f t="shared" si="212"/>
        <v>17169.225403098968</v>
      </c>
      <c r="K456" s="20">
        <f t="shared" si="212"/>
        <v>8594.1511601067577</v>
      </c>
      <c r="L456" s="20">
        <v>0</v>
      </c>
      <c r="M456" s="20">
        <f t="shared" si="208"/>
        <v>8594.1511601067577</v>
      </c>
      <c r="N456" s="21">
        <f t="shared" si="209"/>
        <v>0</v>
      </c>
      <c r="O456" s="21">
        <f t="shared" si="214"/>
        <v>6836558.1523907958</v>
      </c>
      <c r="P456" s="29"/>
      <c r="Q456" s="29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x14ac:dyDescent="0.25">
      <c r="A457" s="56"/>
      <c r="B457" s="29"/>
      <c r="C457" s="29"/>
      <c r="D457" s="29"/>
      <c r="E457" s="29"/>
      <c r="F457" s="29"/>
      <c r="G457" s="29"/>
      <c r="H457" s="29"/>
      <c r="I457" s="59">
        <f t="shared" si="216"/>
        <v>442</v>
      </c>
      <c r="J457" s="20">
        <f t="shared" si="212"/>
        <v>17169.225403098968</v>
      </c>
      <c r="K457" s="20">
        <f t="shared" si="212"/>
        <v>8594.1511601067577</v>
      </c>
      <c r="L457" s="20">
        <v>0</v>
      </c>
      <c r="M457" s="20">
        <f t="shared" si="208"/>
        <v>8594.1511601067577</v>
      </c>
      <c r="N457" s="21">
        <f t="shared" si="209"/>
        <v>0</v>
      </c>
      <c r="O457" s="21">
        <f t="shared" si="214"/>
        <v>6836558.1523907958</v>
      </c>
      <c r="P457" s="29"/>
      <c r="Q457" s="29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x14ac:dyDescent="0.25">
      <c r="A458" s="56"/>
      <c r="B458" s="29"/>
      <c r="C458" s="29"/>
      <c r="D458" s="29"/>
      <c r="E458" s="29"/>
      <c r="F458" s="29"/>
      <c r="G458" s="29"/>
      <c r="H458" s="29"/>
      <c r="I458" s="59">
        <f t="shared" si="216"/>
        <v>443</v>
      </c>
      <c r="J458" s="20">
        <f t="shared" si="212"/>
        <v>17169.225403098968</v>
      </c>
      <c r="K458" s="20">
        <f t="shared" si="212"/>
        <v>8594.1511601067577</v>
      </c>
      <c r="L458" s="20">
        <v>0</v>
      </c>
      <c r="M458" s="20">
        <f t="shared" si="208"/>
        <v>8594.1511601067577</v>
      </c>
      <c r="N458" s="21">
        <f t="shared" si="209"/>
        <v>0</v>
      </c>
      <c r="O458" s="21">
        <f t="shared" si="214"/>
        <v>6836558.1523907958</v>
      </c>
      <c r="P458" s="29"/>
      <c r="Q458" s="29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x14ac:dyDescent="0.25">
      <c r="A459" s="56"/>
      <c r="B459" s="29"/>
      <c r="C459" s="29"/>
      <c r="D459" s="29"/>
      <c r="E459" s="29"/>
      <c r="F459" s="29"/>
      <c r="G459" s="29"/>
      <c r="H459" s="29"/>
      <c r="I459" s="60">
        <f t="shared" si="216"/>
        <v>444</v>
      </c>
      <c r="J459" s="23">
        <f t="shared" si="212"/>
        <v>17169.225403098968</v>
      </c>
      <c r="K459" s="23">
        <f t="shared" si="212"/>
        <v>8594.1511601067577</v>
      </c>
      <c r="L459" s="23">
        <v>0</v>
      </c>
      <c r="M459" s="23">
        <f t="shared" si="208"/>
        <v>8594.1511601067577</v>
      </c>
      <c r="N459" s="24">
        <f t="shared" si="209"/>
        <v>0</v>
      </c>
      <c r="O459" s="24">
        <f t="shared" si="214"/>
        <v>6836558.1523907958</v>
      </c>
      <c r="P459" s="29"/>
      <c r="Q459" s="29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x14ac:dyDescent="0.25">
      <c r="A460" s="56"/>
      <c r="B460" s="29"/>
      <c r="C460" s="29"/>
      <c r="D460" s="29"/>
      <c r="E460" s="29"/>
      <c r="F460" s="29"/>
      <c r="G460" s="29"/>
      <c r="H460" s="29"/>
      <c r="I460" s="62">
        <f t="shared" si="216"/>
        <v>445</v>
      </c>
      <c r="J460" s="17">
        <f t="shared" si="212"/>
        <v>17169.225403098968</v>
      </c>
      <c r="K460" s="17">
        <f t="shared" si="212"/>
        <v>8594.1511601067577</v>
      </c>
      <c r="L460" s="17">
        <v>0</v>
      </c>
      <c r="M460" s="17">
        <f t="shared" si="208"/>
        <v>8594.1511601067577</v>
      </c>
      <c r="N460" s="18">
        <f t="shared" si="209"/>
        <v>0</v>
      </c>
      <c r="O460" s="18">
        <f>O459*(1+$K$7)</f>
        <v>6939106.5246766573</v>
      </c>
      <c r="P460" s="29"/>
      <c r="Q460" s="29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x14ac:dyDescent="0.25">
      <c r="A461" s="56"/>
      <c r="B461" s="29"/>
      <c r="C461" s="29"/>
      <c r="D461" s="29"/>
      <c r="E461" s="29"/>
      <c r="F461" s="29"/>
      <c r="G461" s="29"/>
      <c r="H461" s="29"/>
      <c r="I461" s="59">
        <f t="shared" si="216"/>
        <v>446</v>
      </c>
      <c r="J461" s="20">
        <f t="shared" si="212"/>
        <v>17169.225403098968</v>
      </c>
      <c r="K461" s="20">
        <f t="shared" si="212"/>
        <v>8594.1511601067577</v>
      </c>
      <c r="L461" s="20">
        <v>0</v>
      </c>
      <c r="M461" s="20">
        <f t="shared" si="208"/>
        <v>8594.1511601067577</v>
      </c>
      <c r="N461" s="21">
        <f t="shared" si="209"/>
        <v>0</v>
      </c>
      <c r="O461" s="21">
        <f t="shared" si="214"/>
        <v>6939106.5246766573</v>
      </c>
      <c r="P461" s="29"/>
      <c r="Q461" s="29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x14ac:dyDescent="0.25">
      <c r="A462" s="56"/>
      <c r="B462" s="29"/>
      <c r="C462" s="29"/>
      <c r="D462" s="29"/>
      <c r="E462" s="29"/>
      <c r="F462" s="29"/>
      <c r="G462" s="29"/>
      <c r="H462" s="29"/>
      <c r="I462" s="59">
        <f t="shared" si="216"/>
        <v>447</v>
      </c>
      <c r="J462" s="20">
        <f t="shared" si="212"/>
        <v>17169.225403098968</v>
      </c>
      <c r="K462" s="20">
        <f t="shared" si="212"/>
        <v>8594.1511601067577</v>
      </c>
      <c r="L462" s="20">
        <v>0</v>
      </c>
      <c r="M462" s="20">
        <f t="shared" si="208"/>
        <v>8594.1511601067577</v>
      </c>
      <c r="N462" s="21">
        <f t="shared" si="209"/>
        <v>0</v>
      </c>
      <c r="O462" s="21">
        <f t="shared" si="214"/>
        <v>6939106.5246766573</v>
      </c>
      <c r="P462" s="29"/>
      <c r="Q462" s="29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x14ac:dyDescent="0.25">
      <c r="A463" s="56"/>
      <c r="B463" s="29"/>
      <c r="C463" s="29"/>
      <c r="D463" s="29"/>
      <c r="E463" s="29"/>
      <c r="F463" s="29"/>
      <c r="G463" s="29"/>
      <c r="H463" s="29"/>
      <c r="I463" s="59">
        <f t="shared" si="216"/>
        <v>448</v>
      </c>
      <c r="J463" s="20">
        <f t="shared" si="212"/>
        <v>17169.225403098968</v>
      </c>
      <c r="K463" s="20">
        <f t="shared" si="212"/>
        <v>8594.1511601067577</v>
      </c>
      <c r="L463" s="20">
        <v>0</v>
      </c>
      <c r="M463" s="20">
        <f t="shared" si="208"/>
        <v>8594.1511601067577</v>
      </c>
      <c r="N463" s="21">
        <f t="shared" si="209"/>
        <v>0</v>
      </c>
      <c r="O463" s="21">
        <f t="shared" si="214"/>
        <v>6939106.5246766573</v>
      </c>
      <c r="P463" s="29"/>
      <c r="Q463" s="29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x14ac:dyDescent="0.25">
      <c r="A464" s="56"/>
      <c r="B464" s="29"/>
      <c r="C464" s="29"/>
      <c r="D464" s="29"/>
      <c r="E464" s="29"/>
      <c r="F464" s="29"/>
      <c r="G464" s="29"/>
      <c r="H464" s="29"/>
      <c r="I464" s="59">
        <f t="shared" si="216"/>
        <v>449</v>
      </c>
      <c r="J464" s="20">
        <f t="shared" si="212"/>
        <v>17169.225403098968</v>
      </c>
      <c r="K464" s="20">
        <f t="shared" si="212"/>
        <v>8594.1511601067577</v>
      </c>
      <c r="L464" s="20">
        <v>0</v>
      </c>
      <c r="M464" s="20">
        <f t="shared" ref="M464:M527" si="218">K464-L464</f>
        <v>8594.1511601067577</v>
      </c>
      <c r="N464" s="21">
        <f t="shared" si="209"/>
        <v>0</v>
      </c>
      <c r="O464" s="21">
        <f t="shared" si="214"/>
        <v>6939106.5246766573</v>
      </c>
      <c r="P464" s="29"/>
      <c r="Q464" s="29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x14ac:dyDescent="0.25">
      <c r="A465" s="56"/>
      <c r="B465" s="29"/>
      <c r="C465" s="29"/>
      <c r="D465" s="29"/>
      <c r="E465" s="29"/>
      <c r="F465" s="29"/>
      <c r="G465" s="29"/>
      <c r="H465" s="29"/>
      <c r="I465" s="59">
        <f t="shared" si="216"/>
        <v>450</v>
      </c>
      <c r="J465" s="20">
        <f t="shared" si="212"/>
        <v>17169.225403098968</v>
      </c>
      <c r="K465" s="20">
        <f t="shared" si="212"/>
        <v>8594.1511601067577</v>
      </c>
      <c r="L465" s="20">
        <v>0</v>
      </c>
      <c r="M465" s="20">
        <f t="shared" si="218"/>
        <v>8594.1511601067577</v>
      </c>
      <c r="N465" s="21">
        <f t="shared" si="209"/>
        <v>0</v>
      </c>
      <c r="O465" s="21">
        <f t="shared" si="214"/>
        <v>6939106.5246766573</v>
      </c>
      <c r="P465" s="29"/>
      <c r="Q465" s="29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x14ac:dyDescent="0.25">
      <c r="A466" s="56"/>
      <c r="B466" s="29"/>
      <c r="C466" s="29"/>
      <c r="D466" s="29"/>
      <c r="E466" s="29"/>
      <c r="F466" s="29"/>
      <c r="G466" s="29"/>
      <c r="H466" s="29"/>
      <c r="I466" s="59">
        <f t="shared" si="216"/>
        <v>451</v>
      </c>
      <c r="J466" s="20">
        <f>J465*(1+$K$4)</f>
        <v>17340.917657129958</v>
      </c>
      <c r="K466" s="20">
        <f t="shared" ref="K466" si="219">J466-($O$4+$O$7+$O$9)*POWER((1+$K$4),(I465-6)/12)</f>
        <v>8680.0926717078255</v>
      </c>
      <c r="L466" s="20">
        <v>0</v>
      </c>
      <c r="M466" s="20">
        <f t="shared" si="218"/>
        <v>8680.0926717078255</v>
      </c>
      <c r="N466" s="21">
        <f t="shared" ref="N466:N529" si="220">$AA466</f>
        <v>0</v>
      </c>
      <c r="O466" s="21">
        <f t="shared" si="214"/>
        <v>6939106.5246766573</v>
      </c>
      <c r="P466" s="29"/>
      <c r="Q466" s="29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x14ac:dyDescent="0.25">
      <c r="A467" s="56"/>
      <c r="B467" s="29"/>
      <c r="C467" s="29"/>
      <c r="D467" s="29"/>
      <c r="E467" s="29"/>
      <c r="F467" s="29"/>
      <c r="G467" s="29"/>
      <c r="H467" s="29"/>
      <c r="I467" s="59">
        <f t="shared" si="216"/>
        <v>452</v>
      </c>
      <c r="J467" s="20">
        <f t="shared" si="212"/>
        <v>17340.917657129958</v>
      </c>
      <c r="K467" s="20">
        <f t="shared" si="212"/>
        <v>8680.0926717078255</v>
      </c>
      <c r="L467" s="20">
        <v>0</v>
      </c>
      <c r="M467" s="20">
        <f t="shared" si="218"/>
        <v>8680.0926717078255</v>
      </c>
      <c r="N467" s="21">
        <f t="shared" si="220"/>
        <v>0</v>
      </c>
      <c r="O467" s="21">
        <f t="shared" si="214"/>
        <v>6939106.5246766573</v>
      </c>
      <c r="P467" s="29"/>
      <c r="Q467" s="29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x14ac:dyDescent="0.25">
      <c r="A468" s="56"/>
      <c r="B468" s="29"/>
      <c r="C468" s="29"/>
      <c r="D468" s="29"/>
      <c r="E468" s="29"/>
      <c r="F468" s="29"/>
      <c r="G468" s="29"/>
      <c r="H468" s="29"/>
      <c r="I468" s="59">
        <f t="shared" si="216"/>
        <v>453</v>
      </c>
      <c r="J468" s="20">
        <f t="shared" si="212"/>
        <v>17340.917657129958</v>
      </c>
      <c r="K468" s="20">
        <f t="shared" si="212"/>
        <v>8680.0926717078255</v>
      </c>
      <c r="L468" s="20">
        <v>0</v>
      </c>
      <c r="M468" s="20">
        <f t="shared" si="218"/>
        <v>8680.0926717078255</v>
      </c>
      <c r="N468" s="21">
        <f t="shared" si="220"/>
        <v>0</v>
      </c>
      <c r="O468" s="21">
        <f t="shared" si="214"/>
        <v>6939106.5246766573</v>
      </c>
      <c r="P468" s="29"/>
      <c r="Q468" s="29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x14ac:dyDescent="0.25">
      <c r="A469" s="56"/>
      <c r="B469" s="29"/>
      <c r="C469" s="29"/>
      <c r="D469" s="29"/>
      <c r="E469" s="29"/>
      <c r="F469" s="29"/>
      <c r="G469" s="29"/>
      <c r="H469" s="29"/>
      <c r="I469" s="59">
        <f t="shared" si="216"/>
        <v>454</v>
      </c>
      <c r="J469" s="20">
        <f t="shared" si="212"/>
        <v>17340.917657129958</v>
      </c>
      <c r="K469" s="20">
        <f t="shared" si="212"/>
        <v>8680.0926717078255</v>
      </c>
      <c r="L469" s="20">
        <v>0</v>
      </c>
      <c r="M469" s="20">
        <f t="shared" si="218"/>
        <v>8680.0926717078255</v>
      </c>
      <c r="N469" s="21">
        <f t="shared" si="220"/>
        <v>0</v>
      </c>
      <c r="O469" s="21">
        <f t="shared" si="214"/>
        <v>6939106.5246766573</v>
      </c>
      <c r="P469" s="29"/>
      <c r="Q469" s="29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x14ac:dyDescent="0.25">
      <c r="A470" s="56"/>
      <c r="B470" s="29"/>
      <c r="C470" s="29"/>
      <c r="D470" s="29"/>
      <c r="E470" s="29"/>
      <c r="F470" s="29"/>
      <c r="G470" s="29"/>
      <c r="H470" s="29"/>
      <c r="I470" s="59">
        <f t="shared" si="216"/>
        <v>455</v>
      </c>
      <c r="J470" s="20">
        <f t="shared" si="212"/>
        <v>17340.917657129958</v>
      </c>
      <c r="K470" s="20">
        <f t="shared" si="212"/>
        <v>8680.0926717078255</v>
      </c>
      <c r="L470" s="20">
        <v>0</v>
      </c>
      <c r="M470" s="20">
        <f t="shared" si="218"/>
        <v>8680.0926717078255</v>
      </c>
      <c r="N470" s="21">
        <f t="shared" si="220"/>
        <v>0</v>
      </c>
      <c r="O470" s="21">
        <f t="shared" si="214"/>
        <v>6939106.5246766573</v>
      </c>
      <c r="P470" s="29"/>
      <c r="Q470" s="29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x14ac:dyDescent="0.25">
      <c r="A471" s="56"/>
      <c r="B471" s="29"/>
      <c r="C471" s="29"/>
      <c r="D471" s="29"/>
      <c r="E471" s="29"/>
      <c r="F471" s="29"/>
      <c r="G471" s="29"/>
      <c r="H471" s="29"/>
      <c r="I471" s="60">
        <f t="shared" si="216"/>
        <v>456</v>
      </c>
      <c r="J471" s="23">
        <f t="shared" si="212"/>
        <v>17340.917657129958</v>
      </c>
      <c r="K471" s="23">
        <f t="shared" si="212"/>
        <v>8680.0926717078255</v>
      </c>
      <c r="L471" s="23">
        <v>0</v>
      </c>
      <c r="M471" s="23">
        <f t="shared" si="218"/>
        <v>8680.0926717078255</v>
      </c>
      <c r="N471" s="24">
        <f t="shared" si="220"/>
        <v>0</v>
      </c>
      <c r="O471" s="24">
        <f t="shared" si="214"/>
        <v>6939106.5246766573</v>
      </c>
      <c r="P471" s="29"/>
      <c r="Q471" s="29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x14ac:dyDescent="0.25">
      <c r="A472" s="56"/>
      <c r="B472" s="29"/>
      <c r="C472" s="29"/>
      <c r="D472" s="29"/>
      <c r="E472" s="29"/>
      <c r="F472" s="29"/>
      <c r="G472" s="29"/>
      <c r="H472" s="29"/>
      <c r="I472" s="62">
        <f t="shared" si="216"/>
        <v>457</v>
      </c>
      <c r="J472" s="17">
        <f t="shared" si="212"/>
        <v>17340.917657129958</v>
      </c>
      <c r="K472" s="17">
        <f t="shared" si="212"/>
        <v>8680.0926717078255</v>
      </c>
      <c r="L472" s="17">
        <v>0</v>
      </c>
      <c r="M472" s="17">
        <f t="shared" si="218"/>
        <v>8680.0926717078255</v>
      </c>
      <c r="N472" s="18">
        <f t="shared" si="220"/>
        <v>0</v>
      </c>
      <c r="O472" s="18">
        <f t="shared" si="214"/>
        <v>6939106.5246766573</v>
      </c>
      <c r="P472" s="29"/>
      <c r="Q472" s="29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x14ac:dyDescent="0.25">
      <c r="A473" s="56"/>
      <c r="B473" s="29"/>
      <c r="C473" s="29"/>
      <c r="D473" s="29"/>
      <c r="E473" s="29"/>
      <c r="F473" s="29"/>
      <c r="G473" s="29"/>
      <c r="H473" s="29"/>
      <c r="I473" s="59">
        <f t="shared" si="216"/>
        <v>458</v>
      </c>
      <c r="J473" s="20">
        <f t="shared" si="212"/>
        <v>17340.917657129958</v>
      </c>
      <c r="K473" s="20">
        <f t="shared" si="212"/>
        <v>8680.0926717078255</v>
      </c>
      <c r="L473" s="20">
        <v>0</v>
      </c>
      <c r="M473" s="20">
        <f t="shared" si="218"/>
        <v>8680.0926717078255</v>
      </c>
      <c r="N473" s="21">
        <f t="shared" si="220"/>
        <v>0</v>
      </c>
      <c r="O473" s="21">
        <f t="shared" si="214"/>
        <v>6939106.5246766573</v>
      </c>
      <c r="P473" s="29"/>
      <c r="Q473" s="29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x14ac:dyDescent="0.25">
      <c r="A474" s="56"/>
      <c r="B474" s="29"/>
      <c r="C474" s="29"/>
      <c r="D474" s="29"/>
      <c r="E474" s="29"/>
      <c r="F474" s="29"/>
      <c r="G474" s="29"/>
      <c r="H474" s="29"/>
      <c r="I474" s="59">
        <f t="shared" si="216"/>
        <v>459</v>
      </c>
      <c r="J474" s="20">
        <f t="shared" si="212"/>
        <v>17340.917657129958</v>
      </c>
      <c r="K474" s="20">
        <f t="shared" si="212"/>
        <v>8680.0926717078255</v>
      </c>
      <c r="L474" s="20">
        <v>0</v>
      </c>
      <c r="M474" s="20">
        <f t="shared" si="218"/>
        <v>8680.0926717078255</v>
      </c>
      <c r="N474" s="21">
        <f t="shared" si="220"/>
        <v>0</v>
      </c>
      <c r="O474" s="21">
        <f t="shared" si="214"/>
        <v>6939106.5246766573</v>
      </c>
      <c r="P474" s="29"/>
      <c r="Q474" s="29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x14ac:dyDescent="0.25">
      <c r="A475" s="56"/>
      <c r="B475" s="29"/>
      <c r="C475" s="29"/>
      <c r="D475" s="29"/>
      <c r="E475" s="29"/>
      <c r="F475" s="29"/>
      <c r="G475" s="29"/>
      <c r="H475" s="29"/>
      <c r="I475" s="59">
        <f t="shared" si="216"/>
        <v>460</v>
      </c>
      <c r="J475" s="20">
        <f t="shared" si="212"/>
        <v>17340.917657129958</v>
      </c>
      <c r="K475" s="20">
        <f t="shared" si="212"/>
        <v>8680.0926717078255</v>
      </c>
      <c r="L475" s="20">
        <v>0</v>
      </c>
      <c r="M475" s="20">
        <f t="shared" si="218"/>
        <v>8680.0926717078255</v>
      </c>
      <c r="N475" s="21">
        <f t="shared" si="220"/>
        <v>0</v>
      </c>
      <c r="O475" s="21">
        <f t="shared" si="214"/>
        <v>6939106.5246766573</v>
      </c>
      <c r="P475" s="29"/>
      <c r="Q475" s="29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x14ac:dyDescent="0.25">
      <c r="A476" s="56"/>
      <c r="B476" s="29"/>
      <c r="C476" s="29"/>
      <c r="D476" s="29"/>
      <c r="E476" s="29"/>
      <c r="F476" s="29"/>
      <c r="G476" s="29"/>
      <c r="H476" s="29"/>
      <c r="I476" s="59">
        <f t="shared" si="216"/>
        <v>461</v>
      </c>
      <c r="J476" s="20">
        <f t="shared" si="212"/>
        <v>17340.917657129958</v>
      </c>
      <c r="K476" s="20">
        <f t="shared" si="212"/>
        <v>8680.0926717078255</v>
      </c>
      <c r="L476" s="20">
        <v>0</v>
      </c>
      <c r="M476" s="20">
        <f t="shared" si="218"/>
        <v>8680.0926717078255</v>
      </c>
      <c r="N476" s="21">
        <f t="shared" si="220"/>
        <v>0</v>
      </c>
      <c r="O476" s="21">
        <f t="shared" si="214"/>
        <v>6939106.5246766573</v>
      </c>
      <c r="P476" s="29"/>
      <c r="Q476" s="29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x14ac:dyDescent="0.25">
      <c r="A477" s="56"/>
      <c r="B477" s="29"/>
      <c r="C477" s="29"/>
      <c r="D477" s="29"/>
      <c r="E477" s="29"/>
      <c r="F477" s="29"/>
      <c r="G477" s="29"/>
      <c r="H477" s="29"/>
      <c r="I477" s="59">
        <f t="shared" si="216"/>
        <v>462</v>
      </c>
      <c r="J477" s="20">
        <f>J476*(1+$K$4)</f>
        <v>17514.326833701256</v>
      </c>
      <c r="K477" s="20">
        <f t="shared" ref="K477" si="221">K476</f>
        <v>8680.0926717078255</v>
      </c>
      <c r="L477" s="20">
        <v>0</v>
      </c>
      <c r="M477" s="20">
        <f t="shared" si="218"/>
        <v>8680.0926717078255</v>
      </c>
      <c r="N477" s="21">
        <f t="shared" si="220"/>
        <v>0</v>
      </c>
      <c r="O477" s="21">
        <f t="shared" si="214"/>
        <v>6939106.5246766573</v>
      </c>
      <c r="P477" s="29"/>
      <c r="Q477" s="29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x14ac:dyDescent="0.25">
      <c r="A478" s="56"/>
      <c r="B478" s="29"/>
      <c r="C478" s="29"/>
      <c r="D478" s="29"/>
      <c r="E478" s="29"/>
      <c r="F478" s="29"/>
      <c r="G478" s="29"/>
      <c r="H478" s="29"/>
      <c r="I478" s="59">
        <f t="shared" si="216"/>
        <v>463</v>
      </c>
      <c r="J478" s="20">
        <f t="shared" si="212"/>
        <v>17514.326833701256</v>
      </c>
      <c r="K478" s="20">
        <f t="shared" ref="K478" si="222">J478-($O$4+$O$7+$O$9)*POWER((1+$K$4),(I477-6)/12)</f>
        <v>8766.8935984249019</v>
      </c>
      <c r="L478" s="20">
        <v>0</v>
      </c>
      <c r="M478" s="20">
        <f t="shared" si="218"/>
        <v>8766.8935984249019</v>
      </c>
      <c r="N478" s="21">
        <f t="shared" si="220"/>
        <v>0</v>
      </c>
      <c r="O478" s="21">
        <f t="shared" si="214"/>
        <v>6939106.5246766573</v>
      </c>
      <c r="P478" s="29"/>
      <c r="Q478" s="29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x14ac:dyDescent="0.25">
      <c r="A479" s="56"/>
      <c r="B479" s="29"/>
      <c r="C479" s="29"/>
      <c r="D479" s="29"/>
      <c r="E479" s="29"/>
      <c r="F479" s="29"/>
      <c r="G479" s="29"/>
      <c r="H479" s="29"/>
      <c r="I479" s="59">
        <f t="shared" si="216"/>
        <v>464</v>
      </c>
      <c r="J479" s="20">
        <f t="shared" si="212"/>
        <v>17514.326833701256</v>
      </c>
      <c r="K479" s="20">
        <f t="shared" si="212"/>
        <v>8766.8935984249019</v>
      </c>
      <c r="L479" s="20">
        <v>0</v>
      </c>
      <c r="M479" s="20">
        <f t="shared" si="218"/>
        <v>8766.8935984249019</v>
      </c>
      <c r="N479" s="21">
        <f t="shared" si="220"/>
        <v>0</v>
      </c>
      <c r="O479" s="21">
        <f t="shared" si="214"/>
        <v>6939106.5246766573</v>
      </c>
      <c r="P479" s="29"/>
      <c r="Q479" s="29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x14ac:dyDescent="0.25">
      <c r="A480" s="56"/>
      <c r="B480" s="29"/>
      <c r="C480" s="29"/>
      <c r="D480" s="29"/>
      <c r="E480" s="29"/>
      <c r="F480" s="29"/>
      <c r="G480" s="29"/>
      <c r="H480" s="29"/>
      <c r="I480" s="59">
        <f t="shared" si="216"/>
        <v>465</v>
      </c>
      <c r="J480" s="20">
        <f t="shared" si="212"/>
        <v>17514.326833701256</v>
      </c>
      <c r="K480" s="20">
        <f t="shared" si="212"/>
        <v>8766.8935984249019</v>
      </c>
      <c r="L480" s="20">
        <v>0</v>
      </c>
      <c r="M480" s="20">
        <f t="shared" si="218"/>
        <v>8766.8935984249019</v>
      </c>
      <c r="N480" s="21">
        <f t="shared" si="220"/>
        <v>0</v>
      </c>
      <c r="O480" s="21">
        <f t="shared" si="214"/>
        <v>6939106.5246766573</v>
      </c>
      <c r="P480" s="29"/>
      <c r="Q480" s="29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x14ac:dyDescent="0.25">
      <c r="A481" s="56"/>
      <c r="B481" s="29"/>
      <c r="C481" s="29"/>
      <c r="D481" s="29"/>
      <c r="E481" s="29"/>
      <c r="F481" s="29"/>
      <c r="G481" s="29"/>
      <c r="H481" s="29"/>
      <c r="I481" s="59">
        <f t="shared" si="216"/>
        <v>466</v>
      </c>
      <c r="J481" s="20">
        <f t="shared" si="212"/>
        <v>17514.326833701256</v>
      </c>
      <c r="K481" s="20">
        <f t="shared" si="212"/>
        <v>8766.8935984249019</v>
      </c>
      <c r="L481" s="20">
        <v>0</v>
      </c>
      <c r="M481" s="20">
        <f t="shared" si="218"/>
        <v>8766.8935984249019</v>
      </c>
      <c r="N481" s="21">
        <f t="shared" si="220"/>
        <v>0</v>
      </c>
      <c r="O481" s="21">
        <f t="shared" si="214"/>
        <v>6939106.5246766573</v>
      </c>
      <c r="P481" s="29"/>
      <c r="Q481" s="29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x14ac:dyDescent="0.25">
      <c r="A482" s="56"/>
      <c r="B482" s="29"/>
      <c r="C482" s="29"/>
      <c r="D482" s="29"/>
      <c r="E482" s="29"/>
      <c r="F482" s="29"/>
      <c r="G482" s="29"/>
      <c r="H482" s="29"/>
      <c r="I482" s="59">
        <f t="shared" si="216"/>
        <v>467</v>
      </c>
      <c r="J482" s="20">
        <f t="shared" si="212"/>
        <v>17514.326833701256</v>
      </c>
      <c r="K482" s="20">
        <f t="shared" si="212"/>
        <v>8766.8935984249019</v>
      </c>
      <c r="L482" s="20">
        <v>0</v>
      </c>
      <c r="M482" s="20">
        <f t="shared" si="218"/>
        <v>8766.8935984249019</v>
      </c>
      <c r="N482" s="21">
        <f t="shared" si="220"/>
        <v>0</v>
      </c>
      <c r="O482" s="21">
        <f t="shared" si="214"/>
        <v>6939106.5246766573</v>
      </c>
      <c r="P482" s="29"/>
      <c r="Q482" s="29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x14ac:dyDescent="0.25">
      <c r="A483" s="56"/>
      <c r="B483" s="29"/>
      <c r="C483" s="29"/>
      <c r="D483" s="29"/>
      <c r="E483" s="29"/>
      <c r="F483" s="29"/>
      <c r="G483" s="29"/>
      <c r="H483" s="29"/>
      <c r="I483" s="60">
        <f t="shared" si="216"/>
        <v>468</v>
      </c>
      <c r="J483" s="23">
        <f t="shared" si="212"/>
        <v>17514.326833701256</v>
      </c>
      <c r="K483" s="23">
        <f t="shared" si="212"/>
        <v>8766.8935984249019</v>
      </c>
      <c r="L483" s="23">
        <v>0</v>
      </c>
      <c r="M483" s="23">
        <f t="shared" si="218"/>
        <v>8766.8935984249019</v>
      </c>
      <c r="N483" s="24">
        <f t="shared" si="220"/>
        <v>0</v>
      </c>
      <c r="O483" s="24">
        <f t="shared" si="214"/>
        <v>6939106.5246766573</v>
      </c>
      <c r="P483" s="29"/>
      <c r="Q483" s="29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x14ac:dyDescent="0.25">
      <c r="A484" s="56"/>
      <c r="B484" s="29"/>
      <c r="C484" s="29"/>
      <c r="D484" s="29"/>
      <c r="E484" s="29"/>
      <c r="F484" s="29"/>
      <c r="G484" s="29"/>
      <c r="H484" s="29"/>
      <c r="I484" s="62">
        <f t="shared" si="216"/>
        <v>469</v>
      </c>
      <c r="J484" s="17">
        <f t="shared" ref="J484:K547" si="223">J483</f>
        <v>17514.326833701256</v>
      </c>
      <c r="K484" s="17">
        <f t="shared" si="223"/>
        <v>8766.8935984249019</v>
      </c>
      <c r="L484" s="17">
        <v>0</v>
      </c>
      <c r="M484" s="17">
        <f t="shared" si="218"/>
        <v>8766.8935984249019</v>
      </c>
      <c r="N484" s="18">
        <f t="shared" si="220"/>
        <v>0</v>
      </c>
      <c r="O484" s="18">
        <f>O483*(1+$K$7)</f>
        <v>7043193.122546806</v>
      </c>
      <c r="P484" s="29"/>
      <c r="Q484" s="29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x14ac:dyDescent="0.25">
      <c r="A485" s="56"/>
      <c r="B485" s="29"/>
      <c r="C485" s="29"/>
      <c r="D485" s="29"/>
      <c r="E485" s="29"/>
      <c r="F485" s="29"/>
      <c r="G485" s="29"/>
      <c r="H485" s="29"/>
      <c r="I485" s="59">
        <f t="shared" si="216"/>
        <v>470</v>
      </c>
      <c r="J485" s="20">
        <f t="shared" si="223"/>
        <v>17514.326833701256</v>
      </c>
      <c r="K485" s="20">
        <f t="shared" si="223"/>
        <v>8766.8935984249019</v>
      </c>
      <c r="L485" s="20">
        <v>0</v>
      </c>
      <c r="M485" s="20">
        <f t="shared" si="218"/>
        <v>8766.8935984249019</v>
      </c>
      <c r="N485" s="21">
        <f t="shared" si="220"/>
        <v>0</v>
      </c>
      <c r="O485" s="21">
        <f t="shared" si="214"/>
        <v>7043193.122546806</v>
      </c>
      <c r="P485" s="29"/>
      <c r="Q485" s="29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x14ac:dyDescent="0.25">
      <c r="A486" s="56"/>
      <c r="B486" s="29"/>
      <c r="C486" s="29"/>
      <c r="D486" s="29"/>
      <c r="E486" s="29"/>
      <c r="F486" s="29"/>
      <c r="G486" s="29"/>
      <c r="H486" s="29"/>
      <c r="I486" s="59">
        <f t="shared" si="216"/>
        <v>471</v>
      </c>
      <c r="J486" s="20">
        <f t="shared" si="223"/>
        <v>17514.326833701256</v>
      </c>
      <c r="K486" s="20">
        <f t="shared" si="223"/>
        <v>8766.8935984249019</v>
      </c>
      <c r="L486" s="20">
        <v>0</v>
      </c>
      <c r="M486" s="20">
        <f t="shared" si="218"/>
        <v>8766.8935984249019</v>
      </c>
      <c r="N486" s="21">
        <f t="shared" si="220"/>
        <v>0</v>
      </c>
      <c r="O486" s="21">
        <f t="shared" si="214"/>
        <v>7043193.122546806</v>
      </c>
      <c r="P486" s="29"/>
      <c r="Q486" s="29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x14ac:dyDescent="0.25">
      <c r="A487" s="56"/>
      <c r="B487" s="29"/>
      <c r="C487" s="29"/>
      <c r="D487" s="29"/>
      <c r="E487" s="29"/>
      <c r="F487" s="29"/>
      <c r="G487" s="29"/>
      <c r="H487" s="29"/>
      <c r="I487" s="59">
        <f t="shared" si="216"/>
        <v>472</v>
      </c>
      <c r="J487" s="20">
        <f t="shared" si="223"/>
        <v>17514.326833701256</v>
      </c>
      <c r="K487" s="20">
        <f t="shared" si="223"/>
        <v>8766.8935984249019</v>
      </c>
      <c r="L487" s="20">
        <v>0</v>
      </c>
      <c r="M487" s="20">
        <f t="shared" si="218"/>
        <v>8766.8935984249019</v>
      </c>
      <c r="N487" s="21">
        <f t="shared" si="220"/>
        <v>0</v>
      </c>
      <c r="O487" s="21">
        <f t="shared" si="214"/>
        <v>7043193.122546806</v>
      </c>
      <c r="P487" s="29"/>
      <c r="Q487" s="29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x14ac:dyDescent="0.25">
      <c r="A488" s="56"/>
      <c r="B488" s="29"/>
      <c r="C488" s="29"/>
      <c r="D488" s="29"/>
      <c r="E488" s="29"/>
      <c r="F488" s="29"/>
      <c r="G488" s="29"/>
      <c r="H488" s="29"/>
      <c r="I488" s="59">
        <f t="shared" si="216"/>
        <v>473</v>
      </c>
      <c r="J488" s="20">
        <f t="shared" si="223"/>
        <v>17514.326833701256</v>
      </c>
      <c r="K488" s="20">
        <f t="shared" si="223"/>
        <v>8766.8935984249019</v>
      </c>
      <c r="L488" s="20">
        <v>0</v>
      </c>
      <c r="M488" s="20">
        <f t="shared" si="218"/>
        <v>8766.8935984249019</v>
      </c>
      <c r="N488" s="21">
        <f t="shared" si="220"/>
        <v>0</v>
      </c>
      <c r="O488" s="21">
        <f t="shared" si="214"/>
        <v>7043193.122546806</v>
      </c>
      <c r="P488" s="29"/>
      <c r="Q488" s="29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x14ac:dyDescent="0.25">
      <c r="A489" s="56"/>
      <c r="B489" s="29"/>
      <c r="C489" s="29"/>
      <c r="D489" s="29"/>
      <c r="E489" s="29"/>
      <c r="F489" s="29"/>
      <c r="G489" s="29"/>
      <c r="H489" s="29"/>
      <c r="I489" s="59">
        <f t="shared" si="216"/>
        <v>474</v>
      </c>
      <c r="J489" s="20">
        <f t="shared" si="223"/>
        <v>17514.326833701256</v>
      </c>
      <c r="K489" s="20">
        <f t="shared" si="223"/>
        <v>8766.8935984249019</v>
      </c>
      <c r="L489" s="20">
        <v>0</v>
      </c>
      <c r="M489" s="20">
        <f t="shared" si="218"/>
        <v>8766.8935984249019</v>
      </c>
      <c r="N489" s="21">
        <f t="shared" si="220"/>
        <v>0</v>
      </c>
      <c r="O489" s="21">
        <f t="shared" si="214"/>
        <v>7043193.122546806</v>
      </c>
      <c r="P489" s="29"/>
      <c r="Q489" s="29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x14ac:dyDescent="0.25">
      <c r="A490" s="56"/>
      <c r="B490" s="29"/>
      <c r="C490" s="29"/>
      <c r="D490" s="29"/>
      <c r="E490" s="29"/>
      <c r="F490" s="29"/>
      <c r="G490" s="29"/>
      <c r="H490" s="29"/>
      <c r="I490" s="59">
        <f t="shared" si="216"/>
        <v>475</v>
      </c>
      <c r="J490" s="20">
        <f>J489*(1+$K$4)</f>
        <v>17689.470102038267</v>
      </c>
      <c r="K490" s="20">
        <f t="shared" ref="K490" si="224">J490-($O$4+$O$7+$O$9)*POWER((1+$K$4),(I489-6)/12)</f>
        <v>8854.5625344091513</v>
      </c>
      <c r="L490" s="20">
        <v>0</v>
      </c>
      <c r="M490" s="20">
        <f t="shared" si="218"/>
        <v>8854.5625344091513</v>
      </c>
      <c r="N490" s="21">
        <f t="shared" si="220"/>
        <v>0</v>
      </c>
      <c r="O490" s="21">
        <f t="shared" si="214"/>
        <v>7043193.122546806</v>
      </c>
      <c r="P490" s="29"/>
      <c r="Q490" s="29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x14ac:dyDescent="0.25">
      <c r="A491" s="56"/>
      <c r="B491" s="29"/>
      <c r="C491" s="29"/>
      <c r="D491" s="29"/>
      <c r="E491" s="29"/>
      <c r="F491" s="29"/>
      <c r="G491" s="29"/>
      <c r="H491" s="29"/>
      <c r="I491" s="59">
        <f t="shared" si="216"/>
        <v>476</v>
      </c>
      <c r="J491" s="20">
        <f t="shared" si="223"/>
        <v>17689.470102038267</v>
      </c>
      <c r="K491" s="20">
        <f t="shared" si="223"/>
        <v>8854.5625344091513</v>
      </c>
      <c r="L491" s="20">
        <v>0</v>
      </c>
      <c r="M491" s="20">
        <f t="shared" si="218"/>
        <v>8854.5625344091513</v>
      </c>
      <c r="N491" s="21">
        <f t="shared" si="220"/>
        <v>0</v>
      </c>
      <c r="O491" s="21">
        <f t="shared" si="214"/>
        <v>7043193.122546806</v>
      </c>
      <c r="P491" s="29"/>
      <c r="Q491" s="29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x14ac:dyDescent="0.25">
      <c r="A492" s="56"/>
      <c r="B492" s="29"/>
      <c r="C492" s="29"/>
      <c r="D492" s="29"/>
      <c r="E492" s="29"/>
      <c r="F492" s="29"/>
      <c r="G492" s="29"/>
      <c r="H492" s="29"/>
      <c r="I492" s="59">
        <f t="shared" si="216"/>
        <v>477</v>
      </c>
      <c r="J492" s="20">
        <f t="shared" si="223"/>
        <v>17689.470102038267</v>
      </c>
      <c r="K492" s="20">
        <f t="shared" si="223"/>
        <v>8854.5625344091513</v>
      </c>
      <c r="L492" s="20">
        <v>0</v>
      </c>
      <c r="M492" s="20">
        <f t="shared" si="218"/>
        <v>8854.5625344091513</v>
      </c>
      <c r="N492" s="21">
        <f t="shared" si="220"/>
        <v>0</v>
      </c>
      <c r="O492" s="21">
        <f t="shared" si="214"/>
        <v>7043193.122546806</v>
      </c>
      <c r="P492" s="29"/>
      <c r="Q492" s="29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x14ac:dyDescent="0.25">
      <c r="A493" s="56"/>
      <c r="B493" s="29"/>
      <c r="C493" s="29"/>
      <c r="D493" s="29"/>
      <c r="E493" s="29"/>
      <c r="F493" s="29"/>
      <c r="G493" s="29"/>
      <c r="H493" s="29"/>
      <c r="I493" s="59">
        <f t="shared" si="216"/>
        <v>478</v>
      </c>
      <c r="J493" s="20">
        <f t="shared" si="223"/>
        <v>17689.470102038267</v>
      </c>
      <c r="K493" s="20">
        <f t="shared" si="223"/>
        <v>8854.5625344091513</v>
      </c>
      <c r="L493" s="20">
        <v>0</v>
      </c>
      <c r="M493" s="20">
        <f t="shared" si="218"/>
        <v>8854.5625344091513</v>
      </c>
      <c r="N493" s="21">
        <f t="shared" si="220"/>
        <v>0</v>
      </c>
      <c r="O493" s="21">
        <f t="shared" si="214"/>
        <v>7043193.122546806</v>
      </c>
      <c r="P493" s="29"/>
      <c r="Q493" s="29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x14ac:dyDescent="0.25">
      <c r="A494" s="56"/>
      <c r="B494" s="29"/>
      <c r="C494" s="29"/>
      <c r="D494" s="29"/>
      <c r="E494" s="29"/>
      <c r="F494" s="29"/>
      <c r="G494" s="29"/>
      <c r="H494" s="29"/>
      <c r="I494" s="59">
        <f t="shared" si="216"/>
        <v>479</v>
      </c>
      <c r="J494" s="20">
        <f t="shared" si="223"/>
        <v>17689.470102038267</v>
      </c>
      <c r="K494" s="20">
        <f t="shared" si="223"/>
        <v>8854.5625344091513</v>
      </c>
      <c r="L494" s="20">
        <v>0</v>
      </c>
      <c r="M494" s="20">
        <f t="shared" si="218"/>
        <v>8854.5625344091513</v>
      </c>
      <c r="N494" s="21">
        <f t="shared" si="220"/>
        <v>0</v>
      </c>
      <c r="O494" s="21">
        <f t="shared" si="214"/>
        <v>7043193.122546806</v>
      </c>
      <c r="P494" s="29"/>
      <c r="Q494" s="29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x14ac:dyDescent="0.25">
      <c r="A495" s="56"/>
      <c r="B495" s="29"/>
      <c r="C495" s="29"/>
      <c r="D495" s="29"/>
      <c r="E495" s="29"/>
      <c r="F495" s="29"/>
      <c r="G495" s="29"/>
      <c r="H495" s="29"/>
      <c r="I495" s="60">
        <f t="shared" si="216"/>
        <v>480</v>
      </c>
      <c r="J495" s="23">
        <f t="shared" si="223"/>
        <v>17689.470102038267</v>
      </c>
      <c r="K495" s="23">
        <f t="shared" si="223"/>
        <v>8854.5625344091513</v>
      </c>
      <c r="L495" s="23">
        <v>0</v>
      </c>
      <c r="M495" s="23">
        <f t="shared" si="218"/>
        <v>8854.5625344091513</v>
      </c>
      <c r="N495" s="24">
        <f t="shared" si="220"/>
        <v>0</v>
      </c>
      <c r="O495" s="24">
        <f t="shared" si="214"/>
        <v>7043193.122546806</v>
      </c>
      <c r="P495" s="29"/>
      <c r="Q495" s="29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x14ac:dyDescent="0.25">
      <c r="A496" s="56"/>
      <c r="B496" s="29"/>
      <c r="C496" s="29"/>
      <c r="D496" s="29"/>
      <c r="E496" s="29"/>
      <c r="F496" s="29"/>
      <c r="G496" s="29"/>
      <c r="H496" s="29"/>
      <c r="I496" s="62">
        <f t="shared" si="216"/>
        <v>481</v>
      </c>
      <c r="J496" s="17">
        <f t="shared" si="223"/>
        <v>17689.470102038267</v>
      </c>
      <c r="K496" s="17">
        <f t="shared" si="223"/>
        <v>8854.5625344091513</v>
      </c>
      <c r="L496" s="17">
        <v>0</v>
      </c>
      <c r="M496" s="17">
        <f t="shared" si="218"/>
        <v>8854.5625344091513</v>
      </c>
      <c r="N496" s="18">
        <f t="shared" si="220"/>
        <v>0</v>
      </c>
      <c r="O496" s="18">
        <f>O495*(1+$K$7)</f>
        <v>7148841.0193850072</v>
      </c>
      <c r="P496" s="29"/>
      <c r="Q496" s="29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x14ac:dyDescent="0.25">
      <c r="A497" s="56"/>
      <c r="B497" s="29"/>
      <c r="C497" s="29"/>
      <c r="D497" s="29"/>
      <c r="E497" s="29"/>
      <c r="F497" s="29"/>
      <c r="G497" s="29"/>
      <c r="H497" s="29"/>
      <c r="I497" s="59">
        <f t="shared" si="216"/>
        <v>482</v>
      </c>
      <c r="J497" s="20">
        <f t="shared" si="223"/>
        <v>17689.470102038267</v>
      </c>
      <c r="K497" s="20">
        <f t="shared" si="223"/>
        <v>8854.5625344091513</v>
      </c>
      <c r="L497" s="20">
        <v>0</v>
      </c>
      <c r="M497" s="20">
        <f t="shared" si="218"/>
        <v>8854.5625344091513</v>
      </c>
      <c r="N497" s="21">
        <f t="shared" si="220"/>
        <v>0</v>
      </c>
      <c r="O497" s="21">
        <f t="shared" si="214"/>
        <v>7148841.0193850072</v>
      </c>
      <c r="P497" s="29"/>
      <c r="Q497" s="29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x14ac:dyDescent="0.25">
      <c r="A498" s="56"/>
      <c r="B498" s="29"/>
      <c r="C498" s="29"/>
      <c r="D498" s="29"/>
      <c r="E498" s="29"/>
      <c r="F498" s="29"/>
      <c r="G498" s="29"/>
      <c r="H498" s="29"/>
      <c r="I498" s="59">
        <f t="shared" si="216"/>
        <v>483</v>
      </c>
      <c r="J498" s="20">
        <f t="shared" si="223"/>
        <v>17689.470102038267</v>
      </c>
      <c r="K498" s="20">
        <f t="shared" si="223"/>
        <v>8854.5625344091513</v>
      </c>
      <c r="L498" s="20">
        <v>0</v>
      </c>
      <c r="M498" s="20">
        <f t="shared" si="218"/>
        <v>8854.5625344091513</v>
      </c>
      <c r="N498" s="21">
        <f t="shared" si="220"/>
        <v>0</v>
      </c>
      <c r="O498" s="21">
        <f t="shared" si="214"/>
        <v>7148841.0193850072</v>
      </c>
      <c r="P498" s="29"/>
      <c r="Q498" s="29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x14ac:dyDescent="0.25">
      <c r="A499" s="56"/>
      <c r="B499" s="29"/>
      <c r="C499" s="29"/>
      <c r="D499" s="29"/>
      <c r="E499" s="29"/>
      <c r="F499" s="29"/>
      <c r="G499" s="29"/>
      <c r="H499" s="29"/>
      <c r="I499" s="59">
        <f t="shared" si="216"/>
        <v>484</v>
      </c>
      <c r="J499" s="20">
        <f t="shared" si="223"/>
        <v>17689.470102038267</v>
      </c>
      <c r="K499" s="20">
        <f t="shared" si="223"/>
        <v>8854.5625344091513</v>
      </c>
      <c r="L499" s="20">
        <v>0</v>
      </c>
      <c r="M499" s="20">
        <f t="shared" si="218"/>
        <v>8854.5625344091513</v>
      </c>
      <c r="N499" s="21">
        <f t="shared" si="220"/>
        <v>0</v>
      </c>
      <c r="O499" s="21">
        <f t="shared" si="214"/>
        <v>7148841.0193850072</v>
      </c>
      <c r="P499" s="29"/>
      <c r="Q499" s="29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x14ac:dyDescent="0.25">
      <c r="A500" s="56"/>
      <c r="B500" s="29"/>
      <c r="C500" s="29"/>
      <c r="D500" s="29"/>
      <c r="E500" s="29"/>
      <c r="F500" s="29"/>
      <c r="G500" s="29"/>
      <c r="H500" s="29"/>
      <c r="I500" s="59">
        <f t="shared" si="216"/>
        <v>485</v>
      </c>
      <c r="J500" s="20">
        <f t="shared" si="223"/>
        <v>17689.470102038267</v>
      </c>
      <c r="K500" s="20">
        <f t="shared" si="223"/>
        <v>8854.5625344091513</v>
      </c>
      <c r="L500" s="20">
        <v>0</v>
      </c>
      <c r="M500" s="20">
        <f t="shared" si="218"/>
        <v>8854.5625344091513</v>
      </c>
      <c r="N500" s="21">
        <f t="shared" si="220"/>
        <v>0</v>
      </c>
      <c r="O500" s="21">
        <f t="shared" si="214"/>
        <v>7148841.0193850072</v>
      </c>
      <c r="P500" s="29"/>
      <c r="Q500" s="29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x14ac:dyDescent="0.25">
      <c r="A501" s="56"/>
      <c r="B501" s="29"/>
      <c r="C501" s="29"/>
      <c r="D501" s="29"/>
      <c r="E501" s="29"/>
      <c r="F501" s="29"/>
      <c r="G501" s="29"/>
      <c r="H501" s="29"/>
      <c r="I501" s="59">
        <f t="shared" si="216"/>
        <v>486</v>
      </c>
      <c r="J501" s="20">
        <f>J500*(1+$K$4)</f>
        <v>17866.364803058648</v>
      </c>
      <c r="K501" s="20">
        <f t="shared" ref="K501" si="225">K500</f>
        <v>8854.5625344091513</v>
      </c>
      <c r="L501" s="20">
        <v>0</v>
      </c>
      <c r="M501" s="20">
        <f t="shared" si="218"/>
        <v>8854.5625344091513</v>
      </c>
      <c r="N501" s="21">
        <f t="shared" si="220"/>
        <v>0</v>
      </c>
      <c r="O501" s="21">
        <f t="shared" si="214"/>
        <v>7148841.0193850072</v>
      </c>
      <c r="P501" s="29"/>
      <c r="Q501" s="29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x14ac:dyDescent="0.25">
      <c r="A502" s="56"/>
      <c r="B502" s="29"/>
      <c r="C502" s="29"/>
      <c r="D502" s="29"/>
      <c r="E502" s="29"/>
      <c r="F502" s="29"/>
      <c r="G502" s="29"/>
      <c r="H502" s="29"/>
      <c r="I502" s="59">
        <f t="shared" si="216"/>
        <v>487</v>
      </c>
      <c r="J502" s="20">
        <f t="shared" si="223"/>
        <v>17866.364803058648</v>
      </c>
      <c r="K502" s="20">
        <f t="shared" ref="K502" si="226">J502-($O$4+$O$7+$O$9)*POWER((1+$K$4),(I501-6)/12)</f>
        <v>8943.1081597532393</v>
      </c>
      <c r="L502" s="20">
        <v>0</v>
      </c>
      <c r="M502" s="20">
        <f t="shared" si="218"/>
        <v>8943.1081597532393</v>
      </c>
      <c r="N502" s="21">
        <f t="shared" si="220"/>
        <v>0</v>
      </c>
      <c r="O502" s="21">
        <f t="shared" si="214"/>
        <v>7148841.0193850072</v>
      </c>
      <c r="P502" s="29"/>
      <c r="Q502" s="29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x14ac:dyDescent="0.25">
      <c r="A503" s="56"/>
      <c r="B503" s="29"/>
      <c r="C503" s="29"/>
      <c r="D503" s="29"/>
      <c r="E503" s="29"/>
      <c r="F503" s="29"/>
      <c r="G503" s="29"/>
      <c r="H503" s="29"/>
      <c r="I503" s="59">
        <f t="shared" si="216"/>
        <v>488</v>
      </c>
      <c r="J503" s="20">
        <f t="shared" si="223"/>
        <v>17866.364803058648</v>
      </c>
      <c r="K503" s="20">
        <f t="shared" si="223"/>
        <v>8943.1081597532393</v>
      </c>
      <c r="L503" s="20">
        <v>0</v>
      </c>
      <c r="M503" s="20">
        <f t="shared" si="218"/>
        <v>8943.1081597532393</v>
      </c>
      <c r="N503" s="21">
        <f t="shared" si="220"/>
        <v>0</v>
      </c>
      <c r="O503" s="21">
        <f t="shared" si="214"/>
        <v>7148841.0193850072</v>
      </c>
      <c r="P503" s="29"/>
      <c r="Q503" s="29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x14ac:dyDescent="0.25">
      <c r="A504" s="56"/>
      <c r="B504" s="29"/>
      <c r="C504" s="29"/>
      <c r="D504" s="29"/>
      <c r="E504" s="29"/>
      <c r="F504" s="29"/>
      <c r="G504" s="29"/>
      <c r="H504" s="29"/>
      <c r="I504" s="59">
        <f t="shared" si="216"/>
        <v>489</v>
      </c>
      <c r="J504" s="20">
        <f t="shared" si="223"/>
        <v>17866.364803058648</v>
      </c>
      <c r="K504" s="20">
        <f t="shared" si="223"/>
        <v>8943.1081597532393</v>
      </c>
      <c r="L504" s="20">
        <v>0</v>
      </c>
      <c r="M504" s="20">
        <f t="shared" si="218"/>
        <v>8943.1081597532393</v>
      </c>
      <c r="N504" s="21">
        <f t="shared" si="220"/>
        <v>0</v>
      </c>
      <c r="O504" s="21">
        <f t="shared" ref="O504:O567" si="227">O503</f>
        <v>7148841.0193850072</v>
      </c>
      <c r="P504" s="29"/>
      <c r="Q504" s="29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x14ac:dyDescent="0.25">
      <c r="A505" s="56"/>
      <c r="B505" s="29"/>
      <c r="C505" s="29"/>
      <c r="D505" s="29"/>
      <c r="E505" s="29"/>
      <c r="F505" s="29"/>
      <c r="G505" s="29"/>
      <c r="H505" s="29"/>
      <c r="I505" s="59">
        <f t="shared" si="216"/>
        <v>490</v>
      </c>
      <c r="J505" s="20">
        <f t="shared" si="223"/>
        <v>17866.364803058648</v>
      </c>
      <c r="K505" s="20">
        <f t="shared" si="223"/>
        <v>8943.1081597532393</v>
      </c>
      <c r="L505" s="20">
        <v>0</v>
      </c>
      <c r="M505" s="20">
        <f t="shared" si="218"/>
        <v>8943.1081597532393</v>
      </c>
      <c r="N505" s="21">
        <f t="shared" si="220"/>
        <v>0</v>
      </c>
      <c r="O505" s="21">
        <f t="shared" si="227"/>
        <v>7148841.0193850072</v>
      </c>
      <c r="P505" s="29"/>
      <c r="Q505" s="29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x14ac:dyDescent="0.25">
      <c r="A506" s="56"/>
      <c r="B506" s="29"/>
      <c r="C506" s="29"/>
      <c r="D506" s="29"/>
      <c r="E506" s="29"/>
      <c r="F506" s="29"/>
      <c r="G506" s="29"/>
      <c r="H506" s="29"/>
      <c r="I506" s="59">
        <f t="shared" si="216"/>
        <v>491</v>
      </c>
      <c r="J506" s="20">
        <f t="shared" si="223"/>
        <v>17866.364803058648</v>
      </c>
      <c r="K506" s="20">
        <f t="shared" si="223"/>
        <v>8943.1081597532393</v>
      </c>
      <c r="L506" s="20">
        <v>0</v>
      </c>
      <c r="M506" s="20">
        <f t="shared" si="218"/>
        <v>8943.1081597532393</v>
      </c>
      <c r="N506" s="21">
        <f t="shared" si="220"/>
        <v>0</v>
      </c>
      <c r="O506" s="21">
        <f t="shared" si="227"/>
        <v>7148841.0193850072</v>
      </c>
      <c r="P506" s="29"/>
      <c r="Q506" s="29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x14ac:dyDescent="0.25">
      <c r="A507" s="56"/>
      <c r="B507" s="29"/>
      <c r="C507" s="29"/>
      <c r="D507" s="29"/>
      <c r="E507" s="29"/>
      <c r="F507" s="29"/>
      <c r="G507" s="29"/>
      <c r="H507" s="29"/>
      <c r="I507" s="60">
        <f t="shared" si="216"/>
        <v>492</v>
      </c>
      <c r="J507" s="23">
        <f t="shared" si="223"/>
        <v>17866.364803058648</v>
      </c>
      <c r="K507" s="23">
        <f t="shared" si="223"/>
        <v>8943.1081597532393</v>
      </c>
      <c r="L507" s="23">
        <v>0</v>
      </c>
      <c r="M507" s="23">
        <f t="shared" si="218"/>
        <v>8943.1081597532393</v>
      </c>
      <c r="N507" s="24">
        <f t="shared" si="220"/>
        <v>0</v>
      </c>
      <c r="O507" s="24">
        <f t="shared" si="227"/>
        <v>7148841.0193850072</v>
      </c>
      <c r="P507" s="29"/>
      <c r="Q507" s="29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x14ac:dyDescent="0.25">
      <c r="A508" s="56"/>
      <c r="B508" s="29"/>
      <c r="C508" s="29"/>
      <c r="D508" s="29"/>
      <c r="E508" s="29"/>
      <c r="F508" s="29"/>
      <c r="G508" s="29"/>
      <c r="H508" s="29"/>
      <c r="I508" s="62">
        <f t="shared" si="216"/>
        <v>493</v>
      </c>
      <c r="J508" s="17">
        <f t="shared" si="223"/>
        <v>17866.364803058648</v>
      </c>
      <c r="K508" s="17">
        <f t="shared" si="223"/>
        <v>8943.1081597532393</v>
      </c>
      <c r="L508" s="17">
        <v>0</v>
      </c>
      <c r="M508" s="17">
        <f t="shared" si="218"/>
        <v>8943.1081597532393</v>
      </c>
      <c r="N508" s="18">
        <f t="shared" si="220"/>
        <v>0</v>
      </c>
      <c r="O508" s="18">
        <f>O507*(1+$K$7)</f>
        <v>7256073.6346757812</v>
      </c>
      <c r="P508" s="29"/>
      <c r="Q508" s="29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x14ac:dyDescent="0.25">
      <c r="A509" s="56"/>
      <c r="B509" s="29"/>
      <c r="C509" s="29"/>
      <c r="D509" s="29"/>
      <c r="E509" s="29"/>
      <c r="F509" s="29"/>
      <c r="G509" s="29"/>
      <c r="H509" s="29"/>
      <c r="I509" s="59">
        <f t="shared" si="216"/>
        <v>494</v>
      </c>
      <c r="J509" s="20">
        <f t="shared" si="223"/>
        <v>17866.364803058648</v>
      </c>
      <c r="K509" s="20">
        <f t="shared" si="223"/>
        <v>8943.1081597532393</v>
      </c>
      <c r="L509" s="20">
        <v>0</v>
      </c>
      <c r="M509" s="20">
        <f t="shared" si="218"/>
        <v>8943.1081597532393</v>
      </c>
      <c r="N509" s="21">
        <f t="shared" si="220"/>
        <v>0</v>
      </c>
      <c r="O509" s="21">
        <f t="shared" si="227"/>
        <v>7256073.6346757812</v>
      </c>
      <c r="P509" s="29"/>
      <c r="Q509" s="29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x14ac:dyDescent="0.25">
      <c r="A510" s="56"/>
      <c r="B510" s="29"/>
      <c r="C510" s="29"/>
      <c r="D510" s="29"/>
      <c r="E510" s="29"/>
      <c r="F510" s="29"/>
      <c r="G510" s="29"/>
      <c r="H510" s="29"/>
      <c r="I510" s="59">
        <f t="shared" si="216"/>
        <v>495</v>
      </c>
      <c r="J510" s="20">
        <f t="shared" si="223"/>
        <v>17866.364803058648</v>
      </c>
      <c r="K510" s="20">
        <f t="shared" si="223"/>
        <v>8943.1081597532393</v>
      </c>
      <c r="L510" s="20">
        <v>0</v>
      </c>
      <c r="M510" s="20">
        <f t="shared" si="218"/>
        <v>8943.1081597532393</v>
      </c>
      <c r="N510" s="21">
        <f t="shared" si="220"/>
        <v>0</v>
      </c>
      <c r="O510" s="21">
        <f t="shared" si="227"/>
        <v>7256073.6346757812</v>
      </c>
      <c r="P510" s="29"/>
      <c r="Q510" s="29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x14ac:dyDescent="0.25">
      <c r="A511" s="56"/>
      <c r="B511" s="29"/>
      <c r="C511" s="29"/>
      <c r="D511" s="29"/>
      <c r="E511" s="29"/>
      <c r="F511" s="29"/>
      <c r="G511" s="29"/>
      <c r="H511" s="29"/>
      <c r="I511" s="59">
        <f t="shared" ref="I511:I574" si="228">I510+1</f>
        <v>496</v>
      </c>
      <c r="J511" s="20">
        <f t="shared" si="223"/>
        <v>17866.364803058648</v>
      </c>
      <c r="K511" s="20">
        <f t="shared" si="223"/>
        <v>8943.1081597532393</v>
      </c>
      <c r="L511" s="20">
        <v>0</v>
      </c>
      <c r="M511" s="20">
        <f t="shared" si="218"/>
        <v>8943.1081597532393</v>
      </c>
      <c r="N511" s="21">
        <f t="shared" si="220"/>
        <v>0</v>
      </c>
      <c r="O511" s="21">
        <f t="shared" si="227"/>
        <v>7256073.6346757812</v>
      </c>
      <c r="P511" s="29"/>
      <c r="Q511" s="29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x14ac:dyDescent="0.25">
      <c r="A512" s="56"/>
      <c r="B512" s="29"/>
      <c r="C512" s="29"/>
      <c r="D512" s="29"/>
      <c r="E512" s="29"/>
      <c r="F512" s="29"/>
      <c r="G512" s="29"/>
      <c r="H512" s="29"/>
      <c r="I512" s="59">
        <f t="shared" si="228"/>
        <v>497</v>
      </c>
      <c r="J512" s="20">
        <f t="shared" si="223"/>
        <v>17866.364803058648</v>
      </c>
      <c r="K512" s="20">
        <f t="shared" si="223"/>
        <v>8943.1081597532393</v>
      </c>
      <c r="L512" s="20">
        <v>0</v>
      </c>
      <c r="M512" s="20">
        <f t="shared" si="218"/>
        <v>8943.1081597532393</v>
      </c>
      <c r="N512" s="21">
        <f t="shared" si="220"/>
        <v>0</v>
      </c>
      <c r="O512" s="21">
        <f t="shared" si="227"/>
        <v>7256073.6346757812</v>
      </c>
      <c r="P512" s="29"/>
      <c r="Q512" s="29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x14ac:dyDescent="0.25">
      <c r="A513" s="56"/>
      <c r="B513" s="29"/>
      <c r="C513" s="29"/>
      <c r="D513" s="29"/>
      <c r="E513" s="29"/>
      <c r="F513" s="29"/>
      <c r="G513" s="29"/>
      <c r="H513" s="29"/>
      <c r="I513" s="59">
        <f t="shared" si="228"/>
        <v>498</v>
      </c>
      <c r="J513" s="20">
        <f t="shared" si="223"/>
        <v>17866.364803058648</v>
      </c>
      <c r="K513" s="20">
        <f t="shared" si="223"/>
        <v>8943.1081597532393</v>
      </c>
      <c r="L513" s="20">
        <v>0</v>
      </c>
      <c r="M513" s="20">
        <f t="shared" si="218"/>
        <v>8943.1081597532393</v>
      </c>
      <c r="N513" s="21">
        <f t="shared" si="220"/>
        <v>0</v>
      </c>
      <c r="O513" s="21">
        <f t="shared" si="227"/>
        <v>7256073.6346757812</v>
      </c>
      <c r="P513" s="29"/>
      <c r="Q513" s="29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x14ac:dyDescent="0.25">
      <c r="A514" s="56"/>
      <c r="B514" s="29"/>
      <c r="C514" s="29"/>
      <c r="D514" s="29"/>
      <c r="E514" s="29"/>
      <c r="F514" s="29"/>
      <c r="G514" s="29"/>
      <c r="H514" s="29"/>
      <c r="I514" s="59">
        <f t="shared" si="228"/>
        <v>499</v>
      </c>
      <c r="J514" s="20">
        <f>J513*(1+$K$4)</f>
        <v>18045.028451089234</v>
      </c>
      <c r="K514" s="20">
        <f t="shared" ref="K514" si="229">J514-($O$4+$O$7+$O$9)*POWER((1+$K$4),(I513-6)/12)</f>
        <v>9032.5392413507707</v>
      </c>
      <c r="L514" s="20">
        <v>0</v>
      </c>
      <c r="M514" s="20">
        <f t="shared" si="218"/>
        <v>9032.5392413507707</v>
      </c>
      <c r="N514" s="21">
        <f t="shared" si="220"/>
        <v>0</v>
      </c>
      <c r="O514" s="21">
        <f t="shared" si="227"/>
        <v>7256073.6346757812</v>
      </c>
      <c r="P514" s="29"/>
      <c r="Q514" s="29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x14ac:dyDescent="0.25">
      <c r="A515" s="56"/>
      <c r="B515" s="29"/>
      <c r="C515" s="29"/>
      <c r="D515" s="29"/>
      <c r="E515" s="29"/>
      <c r="F515" s="29"/>
      <c r="G515" s="29"/>
      <c r="H515" s="29"/>
      <c r="I515" s="59">
        <f t="shared" si="228"/>
        <v>500</v>
      </c>
      <c r="J515" s="20">
        <f t="shared" si="223"/>
        <v>18045.028451089234</v>
      </c>
      <c r="K515" s="20">
        <f t="shared" si="223"/>
        <v>9032.5392413507707</v>
      </c>
      <c r="L515" s="20">
        <v>0</v>
      </c>
      <c r="M515" s="20">
        <f t="shared" si="218"/>
        <v>9032.5392413507707</v>
      </c>
      <c r="N515" s="21">
        <f t="shared" si="220"/>
        <v>0</v>
      </c>
      <c r="O515" s="21">
        <f t="shared" si="227"/>
        <v>7256073.6346757812</v>
      </c>
      <c r="P515" s="29"/>
      <c r="Q515" s="29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x14ac:dyDescent="0.25">
      <c r="A516" s="56"/>
      <c r="B516" s="29"/>
      <c r="C516" s="29"/>
      <c r="D516" s="29"/>
      <c r="E516" s="29"/>
      <c r="F516" s="29"/>
      <c r="G516" s="29"/>
      <c r="H516" s="29"/>
      <c r="I516" s="59">
        <f t="shared" si="228"/>
        <v>501</v>
      </c>
      <c r="J516" s="20">
        <f t="shared" si="223"/>
        <v>18045.028451089234</v>
      </c>
      <c r="K516" s="20">
        <f t="shared" si="223"/>
        <v>9032.5392413507707</v>
      </c>
      <c r="L516" s="20">
        <v>0</v>
      </c>
      <c r="M516" s="20">
        <f t="shared" si="218"/>
        <v>9032.5392413507707</v>
      </c>
      <c r="N516" s="21">
        <f t="shared" si="220"/>
        <v>0</v>
      </c>
      <c r="O516" s="21">
        <f t="shared" si="227"/>
        <v>7256073.6346757812</v>
      </c>
      <c r="P516" s="29"/>
      <c r="Q516" s="29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x14ac:dyDescent="0.25">
      <c r="A517" s="56"/>
      <c r="B517" s="29"/>
      <c r="C517" s="29"/>
      <c r="D517" s="29"/>
      <c r="E517" s="29"/>
      <c r="F517" s="29"/>
      <c r="G517" s="29"/>
      <c r="H517" s="29"/>
      <c r="I517" s="59">
        <f t="shared" si="228"/>
        <v>502</v>
      </c>
      <c r="J517" s="20">
        <f t="shared" si="223"/>
        <v>18045.028451089234</v>
      </c>
      <c r="K517" s="20">
        <f t="shared" si="223"/>
        <v>9032.5392413507707</v>
      </c>
      <c r="L517" s="20">
        <v>0</v>
      </c>
      <c r="M517" s="20">
        <f t="shared" si="218"/>
        <v>9032.5392413507707</v>
      </c>
      <c r="N517" s="21">
        <f t="shared" si="220"/>
        <v>0</v>
      </c>
      <c r="O517" s="21">
        <f t="shared" si="227"/>
        <v>7256073.6346757812</v>
      </c>
      <c r="P517" s="29"/>
      <c r="Q517" s="29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x14ac:dyDescent="0.25">
      <c r="A518" s="56"/>
      <c r="B518" s="29"/>
      <c r="C518" s="29"/>
      <c r="D518" s="29"/>
      <c r="E518" s="29"/>
      <c r="F518" s="29"/>
      <c r="G518" s="29"/>
      <c r="H518" s="29"/>
      <c r="I518" s="59">
        <f t="shared" si="228"/>
        <v>503</v>
      </c>
      <c r="J518" s="20">
        <f t="shared" si="223"/>
        <v>18045.028451089234</v>
      </c>
      <c r="K518" s="20">
        <f t="shared" si="223"/>
        <v>9032.5392413507707</v>
      </c>
      <c r="L518" s="20">
        <v>0</v>
      </c>
      <c r="M518" s="20">
        <f t="shared" si="218"/>
        <v>9032.5392413507707</v>
      </c>
      <c r="N518" s="21">
        <f t="shared" si="220"/>
        <v>0</v>
      </c>
      <c r="O518" s="21">
        <f t="shared" si="227"/>
        <v>7256073.6346757812</v>
      </c>
      <c r="P518" s="29"/>
      <c r="Q518" s="29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x14ac:dyDescent="0.25">
      <c r="A519" s="56"/>
      <c r="B519" s="29"/>
      <c r="C519" s="29"/>
      <c r="D519" s="29"/>
      <c r="E519" s="29"/>
      <c r="F519" s="29"/>
      <c r="G519" s="29"/>
      <c r="H519" s="29"/>
      <c r="I519" s="60">
        <f t="shared" si="228"/>
        <v>504</v>
      </c>
      <c r="J519" s="23">
        <f t="shared" si="223"/>
        <v>18045.028451089234</v>
      </c>
      <c r="K519" s="23">
        <f t="shared" si="223"/>
        <v>9032.5392413507707</v>
      </c>
      <c r="L519" s="23">
        <v>0</v>
      </c>
      <c r="M519" s="23">
        <f t="shared" si="218"/>
        <v>9032.5392413507707</v>
      </c>
      <c r="N519" s="24">
        <f t="shared" si="220"/>
        <v>0</v>
      </c>
      <c r="O519" s="24">
        <f t="shared" si="227"/>
        <v>7256073.6346757812</v>
      </c>
      <c r="P519" s="29"/>
      <c r="Q519" s="29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x14ac:dyDescent="0.25">
      <c r="A520" s="56"/>
      <c r="B520" s="29"/>
      <c r="C520" s="29"/>
      <c r="D520" s="29"/>
      <c r="E520" s="29"/>
      <c r="F520" s="29"/>
      <c r="G520" s="29"/>
      <c r="H520" s="29"/>
      <c r="I520" s="62">
        <f t="shared" si="228"/>
        <v>505</v>
      </c>
      <c r="J520" s="17">
        <f t="shared" si="223"/>
        <v>18045.028451089234</v>
      </c>
      <c r="K520" s="17">
        <f t="shared" si="223"/>
        <v>9032.5392413507707</v>
      </c>
      <c r="L520" s="17">
        <v>0</v>
      </c>
      <c r="M520" s="17">
        <f t="shared" si="218"/>
        <v>9032.5392413507707</v>
      </c>
      <c r="N520" s="18">
        <f t="shared" si="220"/>
        <v>0</v>
      </c>
      <c r="O520" s="18">
        <f>O519*(1+$K$7)</f>
        <v>7364914.7391959168</v>
      </c>
      <c r="P520" s="29"/>
      <c r="Q520" s="29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x14ac:dyDescent="0.25">
      <c r="A521" s="56"/>
      <c r="B521" s="29"/>
      <c r="C521" s="29"/>
      <c r="D521" s="29"/>
      <c r="E521" s="29"/>
      <c r="F521" s="29"/>
      <c r="G521" s="29"/>
      <c r="H521" s="29"/>
      <c r="I521" s="59">
        <f t="shared" si="228"/>
        <v>506</v>
      </c>
      <c r="J521" s="20">
        <f t="shared" si="223"/>
        <v>18045.028451089234</v>
      </c>
      <c r="K521" s="20">
        <f t="shared" si="223"/>
        <v>9032.5392413507707</v>
      </c>
      <c r="L521" s="20">
        <v>0</v>
      </c>
      <c r="M521" s="20">
        <f t="shared" si="218"/>
        <v>9032.5392413507707</v>
      </c>
      <c r="N521" s="21">
        <f t="shared" si="220"/>
        <v>0</v>
      </c>
      <c r="O521" s="21">
        <f t="shared" si="227"/>
        <v>7364914.7391959168</v>
      </c>
      <c r="P521" s="29"/>
      <c r="Q521" s="29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x14ac:dyDescent="0.25">
      <c r="A522" s="56"/>
      <c r="B522" s="29"/>
      <c r="C522" s="29"/>
      <c r="D522" s="29"/>
      <c r="E522" s="29"/>
      <c r="F522" s="29"/>
      <c r="G522" s="29"/>
      <c r="H522" s="29"/>
      <c r="I522" s="59">
        <f t="shared" si="228"/>
        <v>507</v>
      </c>
      <c r="J522" s="20">
        <f t="shared" si="223"/>
        <v>18045.028451089234</v>
      </c>
      <c r="K522" s="20">
        <f t="shared" si="223"/>
        <v>9032.5392413507707</v>
      </c>
      <c r="L522" s="20">
        <v>0</v>
      </c>
      <c r="M522" s="20">
        <f t="shared" si="218"/>
        <v>9032.5392413507707</v>
      </c>
      <c r="N522" s="21">
        <f t="shared" si="220"/>
        <v>0</v>
      </c>
      <c r="O522" s="21">
        <f t="shared" si="227"/>
        <v>7364914.7391959168</v>
      </c>
      <c r="P522" s="29"/>
      <c r="Q522" s="29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x14ac:dyDescent="0.25">
      <c r="A523" s="56"/>
      <c r="B523" s="29"/>
      <c r="C523" s="29"/>
      <c r="D523" s="29"/>
      <c r="E523" s="29"/>
      <c r="F523" s="29"/>
      <c r="G523" s="29"/>
      <c r="H523" s="29"/>
      <c r="I523" s="59">
        <f t="shared" si="228"/>
        <v>508</v>
      </c>
      <c r="J523" s="20">
        <f t="shared" si="223"/>
        <v>18045.028451089234</v>
      </c>
      <c r="K523" s="20">
        <f t="shared" si="223"/>
        <v>9032.5392413507707</v>
      </c>
      <c r="L523" s="20">
        <v>0</v>
      </c>
      <c r="M523" s="20">
        <f t="shared" si="218"/>
        <v>9032.5392413507707</v>
      </c>
      <c r="N523" s="21">
        <f t="shared" si="220"/>
        <v>0</v>
      </c>
      <c r="O523" s="21">
        <f t="shared" si="227"/>
        <v>7364914.7391959168</v>
      </c>
      <c r="P523" s="29"/>
      <c r="Q523" s="29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x14ac:dyDescent="0.25">
      <c r="A524" s="56"/>
      <c r="B524" s="29"/>
      <c r="C524" s="29"/>
      <c r="D524" s="29"/>
      <c r="E524" s="29"/>
      <c r="F524" s="29"/>
      <c r="G524" s="29"/>
      <c r="H524" s="29"/>
      <c r="I524" s="59">
        <f t="shared" si="228"/>
        <v>509</v>
      </c>
      <c r="J524" s="20">
        <f t="shared" si="223"/>
        <v>18045.028451089234</v>
      </c>
      <c r="K524" s="20">
        <f t="shared" si="223"/>
        <v>9032.5392413507707</v>
      </c>
      <c r="L524" s="20">
        <v>0</v>
      </c>
      <c r="M524" s="20">
        <f t="shared" si="218"/>
        <v>9032.5392413507707</v>
      </c>
      <c r="N524" s="21">
        <f t="shared" si="220"/>
        <v>0</v>
      </c>
      <c r="O524" s="21">
        <f t="shared" si="227"/>
        <v>7364914.7391959168</v>
      </c>
      <c r="P524" s="29"/>
      <c r="Q524" s="29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x14ac:dyDescent="0.25">
      <c r="A525" s="56"/>
      <c r="B525" s="29"/>
      <c r="C525" s="29"/>
      <c r="D525" s="29"/>
      <c r="E525" s="29"/>
      <c r="F525" s="29"/>
      <c r="G525" s="29"/>
      <c r="H525" s="29"/>
      <c r="I525" s="59">
        <f t="shared" si="228"/>
        <v>510</v>
      </c>
      <c r="J525" s="20">
        <f t="shared" si="223"/>
        <v>18045.028451089234</v>
      </c>
      <c r="K525" s="20">
        <f t="shared" si="223"/>
        <v>9032.5392413507707</v>
      </c>
      <c r="L525" s="20">
        <v>0</v>
      </c>
      <c r="M525" s="20">
        <f t="shared" si="218"/>
        <v>9032.5392413507707</v>
      </c>
      <c r="N525" s="21">
        <f t="shared" si="220"/>
        <v>0</v>
      </c>
      <c r="O525" s="21">
        <f t="shared" si="227"/>
        <v>7364914.7391959168</v>
      </c>
      <c r="P525" s="29"/>
      <c r="Q525" s="29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x14ac:dyDescent="0.25">
      <c r="A526" s="56"/>
      <c r="B526" s="29"/>
      <c r="C526" s="29"/>
      <c r="D526" s="29"/>
      <c r="E526" s="29"/>
      <c r="F526" s="29"/>
      <c r="G526" s="29"/>
      <c r="H526" s="29"/>
      <c r="I526" s="59">
        <f t="shared" si="228"/>
        <v>511</v>
      </c>
      <c r="J526" s="20">
        <f>J525*(1+$K$4)</f>
        <v>18225.478735600125</v>
      </c>
      <c r="K526" s="20">
        <f t="shared" ref="K526" si="230">J526-($O$4+$O$7+$O$9)*POWER((1+$K$4),(I525-6)/12)</f>
        <v>9122.8646337642767</v>
      </c>
      <c r="L526" s="20">
        <v>0</v>
      </c>
      <c r="M526" s="20">
        <f t="shared" si="218"/>
        <v>9122.8646337642767</v>
      </c>
      <c r="N526" s="21">
        <f t="shared" si="220"/>
        <v>0</v>
      </c>
      <c r="O526" s="21">
        <f t="shared" si="227"/>
        <v>7364914.7391959168</v>
      </c>
      <c r="P526" s="29"/>
      <c r="Q526" s="29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x14ac:dyDescent="0.25">
      <c r="A527" s="56"/>
      <c r="B527" s="29"/>
      <c r="C527" s="29"/>
      <c r="D527" s="29"/>
      <c r="E527" s="29"/>
      <c r="F527" s="29"/>
      <c r="G527" s="29"/>
      <c r="H527" s="29"/>
      <c r="I527" s="59">
        <f t="shared" si="228"/>
        <v>512</v>
      </c>
      <c r="J527" s="20">
        <f t="shared" si="223"/>
        <v>18225.478735600125</v>
      </c>
      <c r="K527" s="20">
        <f t="shared" si="223"/>
        <v>9122.8646337642767</v>
      </c>
      <c r="L527" s="20">
        <v>0</v>
      </c>
      <c r="M527" s="20">
        <f t="shared" si="218"/>
        <v>9122.8646337642767</v>
      </c>
      <c r="N527" s="21">
        <f t="shared" si="220"/>
        <v>0</v>
      </c>
      <c r="O527" s="21">
        <f t="shared" si="227"/>
        <v>7364914.7391959168</v>
      </c>
      <c r="P527" s="29"/>
      <c r="Q527" s="29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x14ac:dyDescent="0.25">
      <c r="A528" s="56"/>
      <c r="B528" s="29"/>
      <c r="C528" s="29"/>
      <c r="D528" s="29"/>
      <c r="E528" s="29"/>
      <c r="F528" s="29"/>
      <c r="G528" s="29"/>
      <c r="H528" s="29"/>
      <c r="I528" s="59">
        <f t="shared" si="228"/>
        <v>513</v>
      </c>
      <c r="J528" s="20">
        <f t="shared" si="223"/>
        <v>18225.478735600125</v>
      </c>
      <c r="K528" s="20">
        <f t="shared" si="223"/>
        <v>9122.8646337642767</v>
      </c>
      <c r="L528" s="20">
        <v>0</v>
      </c>
      <c r="M528" s="20">
        <f t="shared" ref="M528:M591" si="231">K528-L528</f>
        <v>9122.8646337642767</v>
      </c>
      <c r="N528" s="21">
        <f t="shared" si="220"/>
        <v>0</v>
      </c>
      <c r="O528" s="21">
        <f t="shared" si="227"/>
        <v>7364914.7391959168</v>
      </c>
      <c r="P528" s="29"/>
      <c r="Q528" s="29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x14ac:dyDescent="0.25">
      <c r="A529" s="56"/>
      <c r="B529" s="29"/>
      <c r="C529" s="29"/>
      <c r="D529" s="29"/>
      <c r="E529" s="29"/>
      <c r="F529" s="29"/>
      <c r="G529" s="29"/>
      <c r="H529" s="29"/>
      <c r="I529" s="59">
        <f t="shared" si="228"/>
        <v>514</v>
      </c>
      <c r="J529" s="20">
        <f t="shared" si="223"/>
        <v>18225.478735600125</v>
      </c>
      <c r="K529" s="20">
        <f t="shared" si="223"/>
        <v>9122.8646337642767</v>
      </c>
      <c r="L529" s="20">
        <v>0</v>
      </c>
      <c r="M529" s="20">
        <f t="shared" si="231"/>
        <v>9122.8646337642767</v>
      </c>
      <c r="N529" s="21">
        <f t="shared" si="220"/>
        <v>0</v>
      </c>
      <c r="O529" s="21">
        <f t="shared" si="227"/>
        <v>7364914.7391959168</v>
      </c>
      <c r="P529" s="29"/>
      <c r="Q529" s="29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x14ac:dyDescent="0.25">
      <c r="A530" s="56"/>
      <c r="B530" s="29"/>
      <c r="C530" s="29"/>
      <c r="D530" s="29"/>
      <c r="E530" s="29"/>
      <c r="F530" s="29"/>
      <c r="G530" s="29"/>
      <c r="H530" s="29"/>
      <c r="I530" s="59">
        <f t="shared" si="228"/>
        <v>515</v>
      </c>
      <c r="J530" s="20">
        <f t="shared" si="223"/>
        <v>18225.478735600125</v>
      </c>
      <c r="K530" s="20">
        <f t="shared" si="223"/>
        <v>9122.8646337642767</v>
      </c>
      <c r="L530" s="20">
        <v>0</v>
      </c>
      <c r="M530" s="20">
        <f t="shared" si="231"/>
        <v>9122.8646337642767</v>
      </c>
      <c r="N530" s="21">
        <f t="shared" ref="N530:N593" si="232">$AA530</f>
        <v>0</v>
      </c>
      <c r="O530" s="21">
        <f t="shared" si="227"/>
        <v>7364914.7391959168</v>
      </c>
      <c r="P530" s="29"/>
      <c r="Q530" s="29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x14ac:dyDescent="0.25">
      <c r="A531" s="56"/>
      <c r="B531" s="29"/>
      <c r="C531" s="29"/>
      <c r="D531" s="29"/>
      <c r="E531" s="29"/>
      <c r="F531" s="29"/>
      <c r="G531" s="29"/>
      <c r="H531" s="29"/>
      <c r="I531" s="60">
        <f t="shared" si="228"/>
        <v>516</v>
      </c>
      <c r="J531" s="23">
        <f t="shared" si="223"/>
        <v>18225.478735600125</v>
      </c>
      <c r="K531" s="23">
        <f t="shared" si="223"/>
        <v>9122.8646337642767</v>
      </c>
      <c r="L531" s="23">
        <v>0</v>
      </c>
      <c r="M531" s="23">
        <f t="shared" si="231"/>
        <v>9122.8646337642767</v>
      </c>
      <c r="N531" s="24">
        <f t="shared" si="232"/>
        <v>0</v>
      </c>
      <c r="O531" s="24">
        <f t="shared" si="227"/>
        <v>7364914.7391959168</v>
      </c>
      <c r="P531" s="29"/>
      <c r="Q531" s="29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x14ac:dyDescent="0.25">
      <c r="A532" s="56"/>
      <c r="B532" s="29"/>
      <c r="C532" s="29"/>
      <c r="D532" s="29"/>
      <c r="E532" s="29"/>
      <c r="F532" s="29"/>
      <c r="G532" s="29"/>
      <c r="H532" s="29"/>
      <c r="I532" s="62">
        <f t="shared" si="228"/>
        <v>517</v>
      </c>
      <c r="J532" s="17">
        <f t="shared" si="223"/>
        <v>18225.478735600125</v>
      </c>
      <c r="K532" s="17">
        <f t="shared" si="223"/>
        <v>9122.8646337642767</v>
      </c>
      <c r="L532" s="17">
        <v>0</v>
      </c>
      <c r="M532" s="17">
        <f t="shared" si="231"/>
        <v>9122.8646337642767</v>
      </c>
      <c r="N532" s="18">
        <f t="shared" si="232"/>
        <v>0</v>
      </c>
      <c r="O532" s="18">
        <f>O531*(1+$K$7)</f>
        <v>7475388.460283855</v>
      </c>
      <c r="P532" s="29"/>
      <c r="Q532" s="29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x14ac:dyDescent="0.25">
      <c r="A533" s="56"/>
      <c r="B533" s="29"/>
      <c r="C533" s="29"/>
      <c r="D533" s="29"/>
      <c r="E533" s="29"/>
      <c r="F533" s="29"/>
      <c r="G533" s="29"/>
      <c r="H533" s="29"/>
      <c r="I533" s="59">
        <f t="shared" si="228"/>
        <v>518</v>
      </c>
      <c r="J533" s="20">
        <f t="shared" si="223"/>
        <v>18225.478735600125</v>
      </c>
      <c r="K533" s="20">
        <f t="shared" si="223"/>
        <v>9122.8646337642767</v>
      </c>
      <c r="L533" s="20">
        <v>0</v>
      </c>
      <c r="M533" s="20">
        <f t="shared" si="231"/>
        <v>9122.8646337642767</v>
      </c>
      <c r="N533" s="21">
        <f t="shared" si="232"/>
        <v>0</v>
      </c>
      <c r="O533" s="21">
        <f t="shared" si="227"/>
        <v>7475388.460283855</v>
      </c>
      <c r="P533" s="29"/>
      <c r="Q533" s="29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x14ac:dyDescent="0.25">
      <c r="A534" s="56"/>
      <c r="B534" s="29"/>
      <c r="C534" s="29"/>
      <c r="D534" s="29"/>
      <c r="E534" s="29"/>
      <c r="F534" s="29"/>
      <c r="G534" s="29"/>
      <c r="H534" s="29"/>
      <c r="I534" s="59">
        <f t="shared" si="228"/>
        <v>519</v>
      </c>
      <c r="J534" s="20">
        <f t="shared" si="223"/>
        <v>18225.478735600125</v>
      </c>
      <c r="K534" s="20">
        <f t="shared" si="223"/>
        <v>9122.8646337642767</v>
      </c>
      <c r="L534" s="20">
        <v>0</v>
      </c>
      <c r="M534" s="20">
        <f t="shared" si="231"/>
        <v>9122.8646337642767</v>
      </c>
      <c r="N534" s="21">
        <f t="shared" si="232"/>
        <v>0</v>
      </c>
      <c r="O534" s="21">
        <f t="shared" si="227"/>
        <v>7475388.460283855</v>
      </c>
      <c r="P534" s="29"/>
      <c r="Q534" s="29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x14ac:dyDescent="0.25">
      <c r="A535" s="56"/>
      <c r="B535" s="29"/>
      <c r="C535" s="29"/>
      <c r="D535" s="29"/>
      <c r="E535" s="29"/>
      <c r="F535" s="29"/>
      <c r="G535" s="29"/>
      <c r="H535" s="29"/>
      <c r="I535" s="59">
        <f t="shared" si="228"/>
        <v>520</v>
      </c>
      <c r="J535" s="20">
        <f t="shared" si="223"/>
        <v>18225.478735600125</v>
      </c>
      <c r="K535" s="20">
        <f t="shared" si="223"/>
        <v>9122.8646337642767</v>
      </c>
      <c r="L535" s="20">
        <v>0</v>
      </c>
      <c r="M535" s="20">
        <f t="shared" si="231"/>
        <v>9122.8646337642767</v>
      </c>
      <c r="N535" s="21">
        <f t="shared" si="232"/>
        <v>0</v>
      </c>
      <c r="O535" s="21">
        <f t="shared" si="227"/>
        <v>7475388.460283855</v>
      </c>
      <c r="P535" s="29"/>
      <c r="Q535" s="29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x14ac:dyDescent="0.25">
      <c r="A536" s="56"/>
      <c r="B536" s="29"/>
      <c r="C536" s="29"/>
      <c r="D536" s="29"/>
      <c r="E536" s="29"/>
      <c r="F536" s="29"/>
      <c r="G536" s="29"/>
      <c r="H536" s="29"/>
      <c r="I536" s="59">
        <f t="shared" si="228"/>
        <v>521</v>
      </c>
      <c r="J536" s="20">
        <f t="shared" si="223"/>
        <v>18225.478735600125</v>
      </c>
      <c r="K536" s="20">
        <f t="shared" si="223"/>
        <v>9122.8646337642767</v>
      </c>
      <c r="L536" s="20">
        <v>0</v>
      </c>
      <c r="M536" s="20">
        <f t="shared" si="231"/>
        <v>9122.8646337642767</v>
      </c>
      <c r="N536" s="21">
        <f t="shared" si="232"/>
        <v>0</v>
      </c>
      <c r="O536" s="21">
        <f t="shared" si="227"/>
        <v>7475388.460283855</v>
      </c>
      <c r="P536" s="29"/>
      <c r="Q536" s="29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x14ac:dyDescent="0.25">
      <c r="A537" s="56"/>
      <c r="B537" s="29"/>
      <c r="C537" s="29"/>
      <c r="D537" s="29"/>
      <c r="E537" s="29"/>
      <c r="F537" s="29"/>
      <c r="G537" s="29"/>
      <c r="H537" s="29"/>
      <c r="I537" s="59">
        <f t="shared" si="228"/>
        <v>522</v>
      </c>
      <c r="J537" s="20">
        <f t="shared" si="223"/>
        <v>18225.478735600125</v>
      </c>
      <c r="K537" s="20">
        <f t="shared" si="223"/>
        <v>9122.8646337642767</v>
      </c>
      <c r="L537" s="20">
        <v>0</v>
      </c>
      <c r="M537" s="20">
        <f t="shared" si="231"/>
        <v>9122.8646337642767</v>
      </c>
      <c r="N537" s="21">
        <f t="shared" si="232"/>
        <v>0</v>
      </c>
      <c r="O537" s="21">
        <f t="shared" si="227"/>
        <v>7475388.460283855</v>
      </c>
      <c r="P537" s="29"/>
      <c r="Q537" s="29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x14ac:dyDescent="0.25">
      <c r="A538" s="56"/>
      <c r="B538" s="29"/>
      <c r="C538" s="29"/>
      <c r="D538" s="29"/>
      <c r="E538" s="29"/>
      <c r="F538" s="29"/>
      <c r="G538" s="29"/>
      <c r="H538" s="29"/>
      <c r="I538" s="59">
        <f t="shared" si="228"/>
        <v>523</v>
      </c>
      <c r="J538" s="20">
        <f>J537*(1+$K$4)</f>
        <v>18407.733522956125</v>
      </c>
      <c r="K538" s="20">
        <f t="shared" ref="K538" si="233">J538-($O$4+$O$7+$O$9)*POWER((1+$K$4),(I537-6)/12)</f>
        <v>9214.0932801019189</v>
      </c>
      <c r="L538" s="20">
        <v>0</v>
      </c>
      <c r="M538" s="20">
        <f t="shared" si="231"/>
        <v>9214.0932801019189</v>
      </c>
      <c r="N538" s="21">
        <f t="shared" si="232"/>
        <v>0</v>
      </c>
      <c r="O538" s="21">
        <f t="shared" si="227"/>
        <v>7475388.460283855</v>
      </c>
      <c r="P538" s="29"/>
      <c r="Q538" s="29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x14ac:dyDescent="0.25">
      <c r="A539" s="56"/>
      <c r="B539" s="29"/>
      <c r="C539" s="29"/>
      <c r="D539" s="29"/>
      <c r="E539" s="29"/>
      <c r="F539" s="29"/>
      <c r="G539" s="29"/>
      <c r="H539" s="29"/>
      <c r="I539" s="59">
        <f t="shared" si="228"/>
        <v>524</v>
      </c>
      <c r="J539" s="20">
        <f t="shared" si="223"/>
        <v>18407.733522956125</v>
      </c>
      <c r="K539" s="20">
        <f t="shared" si="223"/>
        <v>9214.0932801019189</v>
      </c>
      <c r="L539" s="20">
        <v>0</v>
      </c>
      <c r="M539" s="20">
        <f t="shared" si="231"/>
        <v>9214.0932801019189</v>
      </c>
      <c r="N539" s="21">
        <f t="shared" si="232"/>
        <v>0</v>
      </c>
      <c r="O539" s="21">
        <f t="shared" si="227"/>
        <v>7475388.460283855</v>
      </c>
      <c r="P539" s="29"/>
      <c r="Q539" s="29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x14ac:dyDescent="0.25">
      <c r="A540" s="56"/>
      <c r="B540" s="29"/>
      <c r="C540" s="29"/>
      <c r="D540" s="29"/>
      <c r="E540" s="29"/>
      <c r="F540" s="29"/>
      <c r="G540" s="29"/>
      <c r="H540" s="29"/>
      <c r="I540" s="59">
        <f t="shared" si="228"/>
        <v>525</v>
      </c>
      <c r="J540" s="20">
        <f t="shared" si="223"/>
        <v>18407.733522956125</v>
      </c>
      <c r="K540" s="20">
        <f t="shared" si="223"/>
        <v>9214.0932801019189</v>
      </c>
      <c r="L540" s="20">
        <v>0</v>
      </c>
      <c r="M540" s="20">
        <f t="shared" si="231"/>
        <v>9214.0932801019189</v>
      </c>
      <c r="N540" s="21">
        <f t="shared" si="232"/>
        <v>0</v>
      </c>
      <c r="O540" s="21">
        <f t="shared" si="227"/>
        <v>7475388.460283855</v>
      </c>
      <c r="P540" s="29"/>
      <c r="Q540" s="29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x14ac:dyDescent="0.25">
      <c r="A541" s="56"/>
      <c r="B541" s="29"/>
      <c r="C541" s="29"/>
      <c r="D541" s="29"/>
      <c r="E541" s="29"/>
      <c r="F541" s="29"/>
      <c r="G541" s="29"/>
      <c r="H541" s="29"/>
      <c r="I541" s="59">
        <f t="shared" si="228"/>
        <v>526</v>
      </c>
      <c r="J541" s="20">
        <f t="shared" si="223"/>
        <v>18407.733522956125</v>
      </c>
      <c r="K541" s="20">
        <f t="shared" si="223"/>
        <v>9214.0932801019189</v>
      </c>
      <c r="L541" s="20">
        <v>0</v>
      </c>
      <c r="M541" s="20">
        <f t="shared" si="231"/>
        <v>9214.0932801019189</v>
      </c>
      <c r="N541" s="21">
        <f t="shared" si="232"/>
        <v>0</v>
      </c>
      <c r="O541" s="21">
        <f t="shared" si="227"/>
        <v>7475388.460283855</v>
      </c>
      <c r="P541" s="29"/>
      <c r="Q541" s="29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x14ac:dyDescent="0.25">
      <c r="A542" s="56"/>
      <c r="B542" s="29"/>
      <c r="C542" s="29"/>
      <c r="D542" s="29"/>
      <c r="E542" s="29"/>
      <c r="F542" s="29"/>
      <c r="G542" s="29"/>
      <c r="H542" s="29"/>
      <c r="I542" s="59">
        <f t="shared" si="228"/>
        <v>527</v>
      </c>
      <c r="J542" s="20">
        <f t="shared" si="223"/>
        <v>18407.733522956125</v>
      </c>
      <c r="K542" s="20">
        <f t="shared" si="223"/>
        <v>9214.0932801019189</v>
      </c>
      <c r="L542" s="20">
        <v>0</v>
      </c>
      <c r="M542" s="20">
        <f t="shared" si="231"/>
        <v>9214.0932801019189</v>
      </c>
      <c r="N542" s="21">
        <f t="shared" si="232"/>
        <v>0</v>
      </c>
      <c r="O542" s="21">
        <f t="shared" si="227"/>
        <v>7475388.460283855</v>
      </c>
      <c r="P542" s="29"/>
      <c r="Q542" s="29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x14ac:dyDescent="0.25">
      <c r="A543" s="56"/>
      <c r="B543" s="29"/>
      <c r="C543" s="29"/>
      <c r="D543" s="29"/>
      <c r="E543" s="29"/>
      <c r="F543" s="29"/>
      <c r="G543" s="29"/>
      <c r="H543" s="29"/>
      <c r="I543" s="60">
        <f t="shared" si="228"/>
        <v>528</v>
      </c>
      <c r="J543" s="23">
        <f t="shared" si="223"/>
        <v>18407.733522956125</v>
      </c>
      <c r="K543" s="23">
        <f t="shared" si="223"/>
        <v>9214.0932801019189</v>
      </c>
      <c r="L543" s="23">
        <v>0</v>
      </c>
      <c r="M543" s="23">
        <f t="shared" si="231"/>
        <v>9214.0932801019189</v>
      </c>
      <c r="N543" s="24">
        <f t="shared" si="232"/>
        <v>0</v>
      </c>
      <c r="O543" s="24">
        <f t="shared" si="227"/>
        <v>7475388.460283855</v>
      </c>
      <c r="P543" s="29"/>
      <c r="Q543" s="29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x14ac:dyDescent="0.25">
      <c r="A544" s="56"/>
      <c r="B544" s="29"/>
      <c r="C544" s="29"/>
      <c r="D544" s="29"/>
      <c r="E544" s="29"/>
      <c r="F544" s="29"/>
      <c r="G544" s="29"/>
      <c r="H544" s="29"/>
      <c r="I544" s="62">
        <f t="shared" si="228"/>
        <v>529</v>
      </c>
      <c r="J544" s="17">
        <f t="shared" si="223"/>
        <v>18407.733522956125</v>
      </c>
      <c r="K544" s="17">
        <f t="shared" si="223"/>
        <v>9214.0932801019189</v>
      </c>
      <c r="L544" s="17">
        <v>0</v>
      </c>
      <c r="M544" s="17">
        <f t="shared" si="231"/>
        <v>9214.0932801019189</v>
      </c>
      <c r="N544" s="18">
        <f t="shared" si="232"/>
        <v>0</v>
      </c>
      <c r="O544" s="18">
        <f>O543*(1+$K$7)</f>
        <v>7587519.2871881118</v>
      </c>
      <c r="P544" s="29"/>
      <c r="Q544" s="29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x14ac:dyDescent="0.25">
      <c r="A545" s="56"/>
      <c r="B545" s="29"/>
      <c r="C545" s="29"/>
      <c r="D545" s="29"/>
      <c r="E545" s="29"/>
      <c r="F545" s="29"/>
      <c r="G545" s="29"/>
      <c r="H545" s="29"/>
      <c r="I545" s="59">
        <f t="shared" si="228"/>
        <v>530</v>
      </c>
      <c r="J545" s="20">
        <f t="shared" si="223"/>
        <v>18407.733522956125</v>
      </c>
      <c r="K545" s="20">
        <f t="shared" si="223"/>
        <v>9214.0932801019189</v>
      </c>
      <c r="L545" s="20">
        <v>0</v>
      </c>
      <c r="M545" s="20">
        <f t="shared" si="231"/>
        <v>9214.0932801019189</v>
      </c>
      <c r="N545" s="21">
        <f t="shared" si="232"/>
        <v>0</v>
      </c>
      <c r="O545" s="21">
        <f t="shared" si="227"/>
        <v>7587519.2871881118</v>
      </c>
      <c r="P545" s="29"/>
      <c r="Q545" s="29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x14ac:dyDescent="0.25">
      <c r="A546" s="56"/>
      <c r="B546" s="29"/>
      <c r="C546" s="29"/>
      <c r="D546" s="29"/>
      <c r="E546" s="29"/>
      <c r="F546" s="29"/>
      <c r="G546" s="29"/>
      <c r="H546" s="29"/>
      <c r="I546" s="59">
        <f t="shared" si="228"/>
        <v>531</v>
      </c>
      <c r="J546" s="20">
        <f t="shared" si="223"/>
        <v>18407.733522956125</v>
      </c>
      <c r="K546" s="20">
        <f t="shared" si="223"/>
        <v>9214.0932801019189</v>
      </c>
      <c r="L546" s="20">
        <v>0</v>
      </c>
      <c r="M546" s="20">
        <f t="shared" si="231"/>
        <v>9214.0932801019189</v>
      </c>
      <c r="N546" s="21">
        <f t="shared" si="232"/>
        <v>0</v>
      </c>
      <c r="O546" s="21">
        <f t="shared" si="227"/>
        <v>7587519.2871881118</v>
      </c>
      <c r="P546" s="29"/>
      <c r="Q546" s="29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x14ac:dyDescent="0.25">
      <c r="A547" s="56"/>
      <c r="B547" s="29"/>
      <c r="C547" s="29"/>
      <c r="D547" s="29"/>
      <c r="E547" s="29"/>
      <c r="F547" s="29"/>
      <c r="G547" s="29"/>
      <c r="H547" s="29"/>
      <c r="I547" s="59">
        <f t="shared" si="228"/>
        <v>532</v>
      </c>
      <c r="J547" s="20">
        <f t="shared" si="223"/>
        <v>18407.733522956125</v>
      </c>
      <c r="K547" s="20">
        <f t="shared" si="223"/>
        <v>9214.0932801019189</v>
      </c>
      <c r="L547" s="20">
        <v>0</v>
      </c>
      <c r="M547" s="20">
        <f t="shared" si="231"/>
        <v>9214.0932801019189</v>
      </c>
      <c r="N547" s="21">
        <f t="shared" si="232"/>
        <v>0</v>
      </c>
      <c r="O547" s="21">
        <f t="shared" si="227"/>
        <v>7587519.2871881118</v>
      </c>
      <c r="P547" s="29"/>
      <c r="Q547" s="29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x14ac:dyDescent="0.25">
      <c r="A548" s="56"/>
      <c r="B548" s="29"/>
      <c r="C548" s="29"/>
      <c r="D548" s="29"/>
      <c r="E548" s="29"/>
      <c r="F548" s="29"/>
      <c r="G548" s="29"/>
      <c r="H548" s="29"/>
      <c r="I548" s="59">
        <f t="shared" si="228"/>
        <v>533</v>
      </c>
      <c r="J548" s="20">
        <f t="shared" ref="J548:K611" si="234">J547</f>
        <v>18407.733522956125</v>
      </c>
      <c r="K548" s="20">
        <f t="shared" si="234"/>
        <v>9214.0932801019189</v>
      </c>
      <c r="L548" s="20">
        <v>0</v>
      </c>
      <c r="M548" s="20">
        <f t="shared" si="231"/>
        <v>9214.0932801019189</v>
      </c>
      <c r="N548" s="21">
        <f t="shared" si="232"/>
        <v>0</v>
      </c>
      <c r="O548" s="21">
        <f t="shared" si="227"/>
        <v>7587519.2871881118</v>
      </c>
      <c r="P548" s="29"/>
      <c r="Q548" s="29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x14ac:dyDescent="0.25">
      <c r="A549" s="56"/>
      <c r="B549" s="29"/>
      <c r="C549" s="29"/>
      <c r="D549" s="29"/>
      <c r="E549" s="29"/>
      <c r="F549" s="29"/>
      <c r="G549" s="29"/>
      <c r="H549" s="29"/>
      <c r="I549" s="59">
        <f t="shared" si="228"/>
        <v>534</v>
      </c>
      <c r="J549" s="20">
        <f t="shared" si="234"/>
        <v>18407.733522956125</v>
      </c>
      <c r="K549" s="20">
        <f t="shared" si="234"/>
        <v>9214.0932801019189</v>
      </c>
      <c r="L549" s="20">
        <v>0</v>
      </c>
      <c r="M549" s="20">
        <f t="shared" si="231"/>
        <v>9214.0932801019189</v>
      </c>
      <c r="N549" s="21">
        <f t="shared" si="232"/>
        <v>0</v>
      </c>
      <c r="O549" s="21">
        <f t="shared" si="227"/>
        <v>7587519.2871881118</v>
      </c>
      <c r="P549" s="29"/>
      <c r="Q549" s="29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x14ac:dyDescent="0.25">
      <c r="A550" s="56"/>
      <c r="B550" s="29"/>
      <c r="C550" s="29"/>
      <c r="D550" s="29"/>
      <c r="E550" s="29"/>
      <c r="F550" s="29"/>
      <c r="G550" s="29"/>
      <c r="H550" s="29"/>
      <c r="I550" s="59">
        <f t="shared" si="228"/>
        <v>535</v>
      </c>
      <c r="J550" s="20">
        <f>J549*(1+$K$4)</f>
        <v>18591.810858185687</v>
      </c>
      <c r="K550" s="20">
        <f t="shared" ref="K550" si="235">J550-($O$4+$O$7+$O$9)*POWER((1+$K$4),(I549-6)/12)</f>
        <v>9306.2342129029385</v>
      </c>
      <c r="L550" s="20">
        <v>0</v>
      </c>
      <c r="M550" s="20">
        <f t="shared" si="231"/>
        <v>9306.2342129029385</v>
      </c>
      <c r="N550" s="21">
        <f t="shared" si="232"/>
        <v>0</v>
      </c>
      <c r="O550" s="21">
        <f t="shared" si="227"/>
        <v>7587519.2871881118</v>
      </c>
      <c r="P550" s="29"/>
      <c r="Q550" s="29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x14ac:dyDescent="0.25">
      <c r="A551" s="56"/>
      <c r="B551" s="29"/>
      <c r="C551" s="29"/>
      <c r="D551" s="29"/>
      <c r="E551" s="29"/>
      <c r="F551" s="29"/>
      <c r="G551" s="29"/>
      <c r="H551" s="29"/>
      <c r="I551" s="59">
        <f t="shared" si="228"/>
        <v>536</v>
      </c>
      <c r="J551" s="20">
        <f t="shared" si="234"/>
        <v>18591.810858185687</v>
      </c>
      <c r="K551" s="20">
        <f t="shared" si="234"/>
        <v>9306.2342129029385</v>
      </c>
      <c r="L551" s="20">
        <v>0</v>
      </c>
      <c r="M551" s="20">
        <f t="shared" si="231"/>
        <v>9306.2342129029385</v>
      </c>
      <c r="N551" s="21">
        <f t="shared" si="232"/>
        <v>0</v>
      </c>
      <c r="O551" s="21">
        <f t="shared" si="227"/>
        <v>7587519.2871881118</v>
      </c>
      <c r="P551" s="29"/>
      <c r="Q551" s="29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x14ac:dyDescent="0.25">
      <c r="A552" s="56"/>
      <c r="B552" s="29"/>
      <c r="C552" s="29"/>
      <c r="D552" s="29"/>
      <c r="E552" s="29"/>
      <c r="F552" s="29"/>
      <c r="G552" s="29"/>
      <c r="H552" s="29"/>
      <c r="I552" s="59">
        <f t="shared" si="228"/>
        <v>537</v>
      </c>
      <c r="J552" s="20">
        <f t="shared" si="234"/>
        <v>18591.810858185687</v>
      </c>
      <c r="K552" s="20">
        <f t="shared" si="234"/>
        <v>9306.2342129029385</v>
      </c>
      <c r="L552" s="20">
        <v>0</v>
      </c>
      <c r="M552" s="20">
        <f t="shared" si="231"/>
        <v>9306.2342129029385</v>
      </c>
      <c r="N552" s="21">
        <f t="shared" si="232"/>
        <v>0</v>
      </c>
      <c r="O552" s="21">
        <f t="shared" si="227"/>
        <v>7587519.2871881118</v>
      </c>
      <c r="P552" s="29"/>
      <c r="Q552" s="29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x14ac:dyDescent="0.25">
      <c r="A553" s="56"/>
      <c r="B553" s="29"/>
      <c r="C553" s="29"/>
      <c r="D553" s="29"/>
      <c r="E553" s="29"/>
      <c r="F553" s="29"/>
      <c r="G553" s="29"/>
      <c r="H553" s="29"/>
      <c r="I553" s="59">
        <f t="shared" si="228"/>
        <v>538</v>
      </c>
      <c r="J553" s="20">
        <f t="shared" si="234"/>
        <v>18591.810858185687</v>
      </c>
      <c r="K553" s="20">
        <f t="shared" si="234"/>
        <v>9306.2342129029385</v>
      </c>
      <c r="L553" s="20">
        <v>0</v>
      </c>
      <c r="M553" s="20">
        <f t="shared" si="231"/>
        <v>9306.2342129029385</v>
      </c>
      <c r="N553" s="21">
        <f t="shared" si="232"/>
        <v>0</v>
      </c>
      <c r="O553" s="21">
        <f t="shared" si="227"/>
        <v>7587519.2871881118</v>
      </c>
      <c r="P553" s="29"/>
      <c r="Q553" s="29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x14ac:dyDescent="0.25">
      <c r="A554" s="56"/>
      <c r="B554" s="29"/>
      <c r="C554" s="29"/>
      <c r="D554" s="29"/>
      <c r="E554" s="29"/>
      <c r="F554" s="29"/>
      <c r="G554" s="29"/>
      <c r="H554" s="29"/>
      <c r="I554" s="59">
        <f t="shared" si="228"/>
        <v>539</v>
      </c>
      <c r="J554" s="20">
        <f t="shared" si="234"/>
        <v>18591.810858185687</v>
      </c>
      <c r="K554" s="20">
        <f t="shared" si="234"/>
        <v>9306.2342129029385</v>
      </c>
      <c r="L554" s="20">
        <v>0</v>
      </c>
      <c r="M554" s="20">
        <f t="shared" si="231"/>
        <v>9306.2342129029385</v>
      </c>
      <c r="N554" s="21">
        <f t="shared" si="232"/>
        <v>0</v>
      </c>
      <c r="O554" s="21">
        <f t="shared" si="227"/>
        <v>7587519.2871881118</v>
      </c>
      <c r="P554" s="29"/>
      <c r="Q554" s="29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x14ac:dyDescent="0.25">
      <c r="A555" s="56"/>
      <c r="B555" s="29"/>
      <c r="C555" s="29"/>
      <c r="D555" s="29"/>
      <c r="E555" s="29"/>
      <c r="F555" s="29"/>
      <c r="G555" s="29"/>
      <c r="H555" s="29"/>
      <c r="I555" s="60">
        <f t="shared" si="228"/>
        <v>540</v>
      </c>
      <c r="J555" s="23">
        <f t="shared" si="234"/>
        <v>18591.810858185687</v>
      </c>
      <c r="K555" s="23">
        <f t="shared" si="234"/>
        <v>9306.2342129029385</v>
      </c>
      <c r="L555" s="23">
        <v>0</v>
      </c>
      <c r="M555" s="23">
        <f t="shared" si="231"/>
        <v>9306.2342129029385</v>
      </c>
      <c r="N555" s="24">
        <f t="shared" si="232"/>
        <v>0</v>
      </c>
      <c r="O555" s="24">
        <f t="shared" si="227"/>
        <v>7587519.2871881118</v>
      </c>
      <c r="P555" s="29"/>
      <c r="Q555" s="29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x14ac:dyDescent="0.25">
      <c r="A556" s="56"/>
      <c r="B556" s="29"/>
      <c r="C556" s="29"/>
      <c r="D556" s="29"/>
      <c r="E556" s="29"/>
      <c r="F556" s="29"/>
      <c r="G556" s="29"/>
      <c r="H556" s="29"/>
      <c r="I556" s="62">
        <f t="shared" si="228"/>
        <v>541</v>
      </c>
      <c r="J556" s="17">
        <f t="shared" si="234"/>
        <v>18591.810858185687</v>
      </c>
      <c r="K556" s="17">
        <f t="shared" si="234"/>
        <v>9306.2342129029385</v>
      </c>
      <c r="L556" s="17">
        <v>0</v>
      </c>
      <c r="M556" s="17">
        <f t="shared" si="231"/>
        <v>9306.2342129029385</v>
      </c>
      <c r="N556" s="18">
        <f t="shared" si="232"/>
        <v>0</v>
      </c>
      <c r="O556" s="18">
        <f>O555*(1+$K$7)</f>
        <v>7701332.0764959324</v>
      </c>
      <c r="P556" s="29"/>
      <c r="Q556" s="29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x14ac:dyDescent="0.25">
      <c r="A557" s="56"/>
      <c r="B557" s="29"/>
      <c r="C557" s="29"/>
      <c r="D557" s="29"/>
      <c r="E557" s="29"/>
      <c r="F557" s="29"/>
      <c r="G557" s="29"/>
      <c r="H557" s="29"/>
      <c r="I557" s="59">
        <f t="shared" si="228"/>
        <v>542</v>
      </c>
      <c r="J557" s="20">
        <f t="shared" si="234"/>
        <v>18591.810858185687</v>
      </c>
      <c r="K557" s="20">
        <f t="shared" si="234"/>
        <v>9306.2342129029385</v>
      </c>
      <c r="L557" s="20">
        <v>0</v>
      </c>
      <c r="M557" s="20">
        <f t="shared" si="231"/>
        <v>9306.2342129029385</v>
      </c>
      <c r="N557" s="21">
        <f t="shared" si="232"/>
        <v>0</v>
      </c>
      <c r="O557" s="21">
        <f t="shared" si="227"/>
        <v>7701332.0764959324</v>
      </c>
      <c r="P557" s="29"/>
      <c r="Q557" s="29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x14ac:dyDescent="0.25">
      <c r="A558" s="56"/>
      <c r="B558" s="29"/>
      <c r="C558" s="29"/>
      <c r="D558" s="29"/>
      <c r="E558" s="29"/>
      <c r="F558" s="29"/>
      <c r="G558" s="29"/>
      <c r="H558" s="29"/>
      <c r="I558" s="59">
        <f t="shared" si="228"/>
        <v>543</v>
      </c>
      <c r="J558" s="20">
        <f t="shared" si="234"/>
        <v>18591.810858185687</v>
      </c>
      <c r="K558" s="20">
        <f t="shared" si="234"/>
        <v>9306.2342129029385</v>
      </c>
      <c r="L558" s="20">
        <v>0</v>
      </c>
      <c r="M558" s="20">
        <f t="shared" si="231"/>
        <v>9306.2342129029385</v>
      </c>
      <c r="N558" s="21">
        <f t="shared" si="232"/>
        <v>0</v>
      </c>
      <c r="O558" s="21">
        <f t="shared" si="227"/>
        <v>7701332.0764959324</v>
      </c>
      <c r="P558" s="29"/>
      <c r="Q558" s="29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x14ac:dyDescent="0.25">
      <c r="A559" s="56"/>
      <c r="B559" s="29"/>
      <c r="C559" s="29"/>
      <c r="D559" s="29"/>
      <c r="E559" s="29"/>
      <c r="F559" s="29"/>
      <c r="G559" s="29"/>
      <c r="H559" s="29"/>
      <c r="I559" s="59">
        <f t="shared" si="228"/>
        <v>544</v>
      </c>
      <c r="J559" s="20">
        <f t="shared" si="234"/>
        <v>18591.810858185687</v>
      </c>
      <c r="K559" s="20">
        <f t="shared" si="234"/>
        <v>9306.2342129029385</v>
      </c>
      <c r="L559" s="20">
        <v>0</v>
      </c>
      <c r="M559" s="20">
        <f t="shared" si="231"/>
        <v>9306.2342129029385</v>
      </c>
      <c r="N559" s="21">
        <f t="shared" si="232"/>
        <v>0</v>
      </c>
      <c r="O559" s="21">
        <f t="shared" si="227"/>
        <v>7701332.0764959324</v>
      </c>
      <c r="P559" s="29"/>
      <c r="Q559" s="29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x14ac:dyDescent="0.25">
      <c r="A560" s="56"/>
      <c r="B560" s="29"/>
      <c r="C560" s="29"/>
      <c r="D560" s="29"/>
      <c r="E560" s="29"/>
      <c r="F560" s="29"/>
      <c r="G560" s="29"/>
      <c r="H560" s="29"/>
      <c r="I560" s="59">
        <f t="shared" si="228"/>
        <v>545</v>
      </c>
      <c r="J560" s="20">
        <f t="shared" si="234"/>
        <v>18591.810858185687</v>
      </c>
      <c r="K560" s="20">
        <f t="shared" si="234"/>
        <v>9306.2342129029385</v>
      </c>
      <c r="L560" s="20">
        <v>0</v>
      </c>
      <c r="M560" s="20">
        <f t="shared" si="231"/>
        <v>9306.2342129029385</v>
      </c>
      <c r="N560" s="21">
        <f t="shared" si="232"/>
        <v>0</v>
      </c>
      <c r="O560" s="21">
        <f t="shared" si="227"/>
        <v>7701332.0764959324</v>
      </c>
      <c r="P560" s="29"/>
      <c r="Q560" s="29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x14ac:dyDescent="0.25">
      <c r="A561" s="56"/>
      <c r="B561" s="29"/>
      <c r="C561" s="29"/>
      <c r="D561" s="29"/>
      <c r="E561" s="29"/>
      <c r="F561" s="29"/>
      <c r="G561" s="29"/>
      <c r="H561" s="29"/>
      <c r="I561" s="59">
        <f t="shared" si="228"/>
        <v>546</v>
      </c>
      <c r="J561" s="20">
        <f t="shared" si="234"/>
        <v>18591.810858185687</v>
      </c>
      <c r="K561" s="20">
        <f t="shared" si="234"/>
        <v>9306.2342129029385</v>
      </c>
      <c r="L561" s="20">
        <v>0</v>
      </c>
      <c r="M561" s="20">
        <f t="shared" si="231"/>
        <v>9306.2342129029385</v>
      </c>
      <c r="N561" s="21">
        <f t="shared" si="232"/>
        <v>0</v>
      </c>
      <c r="O561" s="21">
        <f t="shared" si="227"/>
        <v>7701332.0764959324</v>
      </c>
      <c r="P561" s="29"/>
      <c r="Q561" s="29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x14ac:dyDescent="0.25">
      <c r="A562" s="56"/>
      <c r="B562" s="29"/>
      <c r="C562" s="29"/>
      <c r="D562" s="29"/>
      <c r="E562" s="29"/>
      <c r="F562" s="29"/>
      <c r="G562" s="29"/>
      <c r="H562" s="29"/>
      <c r="I562" s="59">
        <f t="shared" si="228"/>
        <v>547</v>
      </c>
      <c r="J562" s="20">
        <f>J561*(1+K4)</f>
        <v>18777.728966767543</v>
      </c>
      <c r="K562" s="20">
        <f t="shared" ref="K562" si="236">J562-($O$4+$O$7+$O$9)*POWER((1+$K$4),(I561-6)/12)</f>
        <v>9399.2965550319677</v>
      </c>
      <c r="L562" s="20">
        <v>0</v>
      </c>
      <c r="M562" s="20">
        <f t="shared" si="231"/>
        <v>9399.2965550319677</v>
      </c>
      <c r="N562" s="21">
        <f t="shared" si="232"/>
        <v>0</v>
      </c>
      <c r="O562" s="21">
        <f t="shared" si="227"/>
        <v>7701332.0764959324</v>
      </c>
      <c r="P562" s="29"/>
      <c r="Q562" s="29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x14ac:dyDescent="0.25">
      <c r="A563" s="56"/>
      <c r="B563" s="29"/>
      <c r="C563" s="29"/>
      <c r="D563" s="29"/>
      <c r="E563" s="29"/>
      <c r="F563" s="29"/>
      <c r="G563" s="29"/>
      <c r="H563" s="29"/>
      <c r="I563" s="59">
        <f t="shared" si="228"/>
        <v>548</v>
      </c>
      <c r="J563" s="20">
        <f t="shared" si="234"/>
        <v>18777.728966767543</v>
      </c>
      <c r="K563" s="20">
        <f t="shared" si="234"/>
        <v>9399.2965550319677</v>
      </c>
      <c r="L563" s="20">
        <v>0</v>
      </c>
      <c r="M563" s="20">
        <f t="shared" si="231"/>
        <v>9399.2965550319677</v>
      </c>
      <c r="N563" s="21">
        <f t="shared" si="232"/>
        <v>0</v>
      </c>
      <c r="O563" s="21">
        <f t="shared" si="227"/>
        <v>7701332.0764959324</v>
      </c>
      <c r="P563" s="29"/>
      <c r="Q563" s="29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x14ac:dyDescent="0.25">
      <c r="A564" s="56"/>
      <c r="B564" s="29"/>
      <c r="C564" s="29"/>
      <c r="D564" s="29"/>
      <c r="E564" s="29"/>
      <c r="F564" s="29"/>
      <c r="G564" s="29"/>
      <c r="H564" s="29"/>
      <c r="I564" s="59">
        <f t="shared" si="228"/>
        <v>549</v>
      </c>
      <c r="J564" s="20">
        <f t="shared" si="234"/>
        <v>18777.728966767543</v>
      </c>
      <c r="K564" s="20">
        <f t="shared" si="234"/>
        <v>9399.2965550319677</v>
      </c>
      <c r="L564" s="20">
        <v>0</v>
      </c>
      <c r="M564" s="20">
        <f t="shared" si="231"/>
        <v>9399.2965550319677</v>
      </c>
      <c r="N564" s="21">
        <f t="shared" si="232"/>
        <v>0</v>
      </c>
      <c r="O564" s="21">
        <f t="shared" si="227"/>
        <v>7701332.0764959324</v>
      </c>
      <c r="P564" s="29"/>
      <c r="Q564" s="29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x14ac:dyDescent="0.25">
      <c r="A565" s="56"/>
      <c r="B565" s="29"/>
      <c r="C565" s="29"/>
      <c r="D565" s="29"/>
      <c r="E565" s="29"/>
      <c r="F565" s="29"/>
      <c r="G565" s="29"/>
      <c r="H565" s="29"/>
      <c r="I565" s="59">
        <f t="shared" si="228"/>
        <v>550</v>
      </c>
      <c r="J565" s="20">
        <f t="shared" si="234"/>
        <v>18777.728966767543</v>
      </c>
      <c r="K565" s="20">
        <f t="shared" si="234"/>
        <v>9399.2965550319677</v>
      </c>
      <c r="L565" s="20">
        <v>0</v>
      </c>
      <c r="M565" s="20">
        <f t="shared" si="231"/>
        <v>9399.2965550319677</v>
      </c>
      <c r="N565" s="21">
        <f t="shared" si="232"/>
        <v>0</v>
      </c>
      <c r="O565" s="21">
        <f t="shared" si="227"/>
        <v>7701332.0764959324</v>
      </c>
      <c r="P565" s="29"/>
      <c r="Q565" s="29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x14ac:dyDescent="0.25">
      <c r="A566" s="56"/>
      <c r="B566" s="29"/>
      <c r="C566" s="29"/>
      <c r="D566" s="29"/>
      <c r="E566" s="29"/>
      <c r="F566" s="29"/>
      <c r="G566" s="29"/>
      <c r="H566" s="29"/>
      <c r="I566" s="59">
        <f t="shared" si="228"/>
        <v>551</v>
      </c>
      <c r="J566" s="20">
        <f t="shared" si="234"/>
        <v>18777.728966767543</v>
      </c>
      <c r="K566" s="20">
        <f t="shared" si="234"/>
        <v>9399.2965550319677</v>
      </c>
      <c r="L566" s="20">
        <v>0</v>
      </c>
      <c r="M566" s="20">
        <f t="shared" si="231"/>
        <v>9399.2965550319677</v>
      </c>
      <c r="N566" s="21">
        <f t="shared" si="232"/>
        <v>0</v>
      </c>
      <c r="O566" s="21">
        <f t="shared" si="227"/>
        <v>7701332.0764959324</v>
      </c>
      <c r="P566" s="29"/>
      <c r="Q566" s="29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x14ac:dyDescent="0.25">
      <c r="A567" s="56"/>
      <c r="B567" s="29"/>
      <c r="C567" s="29"/>
      <c r="D567" s="29"/>
      <c r="E567" s="29"/>
      <c r="F567" s="29"/>
      <c r="G567" s="29"/>
      <c r="H567" s="29"/>
      <c r="I567" s="60">
        <f t="shared" si="228"/>
        <v>552</v>
      </c>
      <c r="J567" s="23">
        <f t="shared" si="234"/>
        <v>18777.728966767543</v>
      </c>
      <c r="K567" s="23">
        <f t="shared" si="234"/>
        <v>9399.2965550319677</v>
      </c>
      <c r="L567" s="23">
        <v>0</v>
      </c>
      <c r="M567" s="23">
        <f t="shared" si="231"/>
        <v>9399.2965550319677</v>
      </c>
      <c r="N567" s="24">
        <f t="shared" si="232"/>
        <v>0</v>
      </c>
      <c r="O567" s="24">
        <f t="shared" si="227"/>
        <v>7701332.0764959324</v>
      </c>
      <c r="P567" s="29"/>
      <c r="Q567" s="29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x14ac:dyDescent="0.25">
      <c r="A568" s="56"/>
      <c r="B568" s="29"/>
      <c r="C568" s="29"/>
      <c r="D568" s="29"/>
      <c r="E568" s="29"/>
      <c r="F568" s="29"/>
      <c r="G568" s="29"/>
      <c r="H568" s="29"/>
      <c r="I568" s="62">
        <f t="shared" si="228"/>
        <v>553</v>
      </c>
      <c r="J568" s="17">
        <f t="shared" si="234"/>
        <v>18777.728966767543</v>
      </c>
      <c r="K568" s="17">
        <f t="shared" si="234"/>
        <v>9399.2965550319677</v>
      </c>
      <c r="L568" s="17">
        <v>0</v>
      </c>
      <c r="M568" s="17">
        <f t="shared" si="231"/>
        <v>9399.2965550319677</v>
      </c>
      <c r="N568" s="18">
        <f t="shared" si="232"/>
        <v>0</v>
      </c>
      <c r="O568" s="18">
        <f>O567*(1+$K$7)</f>
        <v>7816852.0576433707</v>
      </c>
      <c r="P568" s="29"/>
      <c r="Q568" s="29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x14ac:dyDescent="0.25">
      <c r="A569" s="56"/>
      <c r="B569" s="29"/>
      <c r="C569" s="29"/>
      <c r="D569" s="29"/>
      <c r="E569" s="29"/>
      <c r="F569" s="29"/>
      <c r="G569" s="29"/>
      <c r="H569" s="29"/>
      <c r="I569" s="59">
        <f t="shared" si="228"/>
        <v>554</v>
      </c>
      <c r="J569" s="20">
        <f t="shared" si="234"/>
        <v>18777.728966767543</v>
      </c>
      <c r="K569" s="20">
        <f t="shared" si="234"/>
        <v>9399.2965550319677</v>
      </c>
      <c r="L569" s="20">
        <v>0</v>
      </c>
      <c r="M569" s="20">
        <f t="shared" si="231"/>
        <v>9399.2965550319677</v>
      </c>
      <c r="N569" s="21">
        <f t="shared" si="232"/>
        <v>0</v>
      </c>
      <c r="O569" s="21">
        <f t="shared" ref="O569:O632" si="237">O568</f>
        <v>7816852.0576433707</v>
      </c>
      <c r="P569" s="29"/>
      <c r="Q569" s="29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x14ac:dyDescent="0.25">
      <c r="A570" s="56"/>
      <c r="B570" s="29"/>
      <c r="C570" s="29"/>
      <c r="D570" s="29"/>
      <c r="E570" s="29"/>
      <c r="F570" s="29"/>
      <c r="G570" s="29"/>
      <c r="H570" s="29"/>
      <c r="I570" s="59">
        <f t="shared" si="228"/>
        <v>555</v>
      </c>
      <c r="J570" s="20">
        <f t="shared" si="234"/>
        <v>18777.728966767543</v>
      </c>
      <c r="K570" s="20">
        <f t="shared" si="234"/>
        <v>9399.2965550319677</v>
      </c>
      <c r="L570" s="20">
        <v>0</v>
      </c>
      <c r="M570" s="20">
        <f t="shared" si="231"/>
        <v>9399.2965550319677</v>
      </c>
      <c r="N570" s="21">
        <f t="shared" si="232"/>
        <v>0</v>
      </c>
      <c r="O570" s="21">
        <f t="shared" si="237"/>
        <v>7816852.0576433707</v>
      </c>
      <c r="P570" s="29"/>
      <c r="Q570" s="29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x14ac:dyDescent="0.25">
      <c r="A571" s="56"/>
      <c r="B571" s="29"/>
      <c r="C571" s="29"/>
      <c r="D571" s="29"/>
      <c r="E571" s="29"/>
      <c r="F571" s="29"/>
      <c r="G571" s="29"/>
      <c r="H571" s="29"/>
      <c r="I571" s="59">
        <f t="shared" si="228"/>
        <v>556</v>
      </c>
      <c r="J571" s="20">
        <f t="shared" si="234"/>
        <v>18777.728966767543</v>
      </c>
      <c r="K571" s="20">
        <f t="shared" si="234"/>
        <v>9399.2965550319677</v>
      </c>
      <c r="L571" s="20">
        <v>0</v>
      </c>
      <c r="M571" s="20">
        <f t="shared" si="231"/>
        <v>9399.2965550319677</v>
      </c>
      <c r="N571" s="21">
        <f t="shared" si="232"/>
        <v>0</v>
      </c>
      <c r="O571" s="21">
        <f t="shared" si="237"/>
        <v>7816852.0576433707</v>
      </c>
      <c r="P571" s="29"/>
      <c r="Q571" s="29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x14ac:dyDescent="0.25">
      <c r="A572" s="56"/>
      <c r="B572" s="29"/>
      <c r="C572" s="29"/>
      <c r="D572" s="29"/>
      <c r="E572" s="29"/>
      <c r="F572" s="29"/>
      <c r="G572" s="29"/>
      <c r="H572" s="29"/>
      <c r="I572" s="59">
        <f t="shared" si="228"/>
        <v>557</v>
      </c>
      <c r="J572" s="20">
        <f t="shared" si="234"/>
        <v>18777.728966767543</v>
      </c>
      <c r="K572" s="20">
        <f t="shared" si="234"/>
        <v>9399.2965550319677</v>
      </c>
      <c r="L572" s="20">
        <v>0</v>
      </c>
      <c r="M572" s="20">
        <f t="shared" si="231"/>
        <v>9399.2965550319677</v>
      </c>
      <c r="N572" s="21">
        <f t="shared" si="232"/>
        <v>0</v>
      </c>
      <c r="O572" s="21">
        <f t="shared" si="237"/>
        <v>7816852.0576433707</v>
      </c>
      <c r="P572" s="29"/>
      <c r="Q572" s="29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x14ac:dyDescent="0.25">
      <c r="A573" s="56"/>
      <c r="B573" s="29"/>
      <c r="C573" s="29"/>
      <c r="D573" s="29"/>
      <c r="E573" s="29"/>
      <c r="F573" s="29"/>
      <c r="G573" s="29"/>
      <c r="H573" s="29"/>
      <c r="I573" s="59">
        <f t="shared" si="228"/>
        <v>558</v>
      </c>
      <c r="J573" s="20">
        <f t="shared" si="234"/>
        <v>18777.728966767543</v>
      </c>
      <c r="K573" s="20">
        <f t="shared" si="234"/>
        <v>9399.2965550319677</v>
      </c>
      <c r="L573" s="20">
        <v>0</v>
      </c>
      <c r="M573" s="20">
        <f t="shared" si="231"/>
        <v>9399.2965550319677</v>
      </c>
      <c r="N573" s="21">
        <f t="shared" si="232"/>
        <v>0</v>
      </c>
      <c r="O573" s="21">
        <f t="shared" si="237"/>
        <v>7816852.0576433707</v>
      </c>
      <c r="P573" s="29"/>
      <c r="Q573" s="29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x14ac:dyDescent="0.25">
      <c r="A574" s="56"/>
      <c r="B574" s="29"/>
      <c r="C574" s="29"/>
      <c r="D574" s="29"/>
      <c r="E574" s="29"/>
      <c r="F574" s="29"/>
      <c r="G574" s="29"/>
      <c r="H574" s="29"/>
      <c r="I574" s="59">
        <f t="shared" si="228"/>
        <v>559</v>
      </c>
      <c r="J574" s="20">
        <f>J573*(1+$K$4)</f>
        <v>18965.506256435219</v>
      </c>
      <c r="K574" s="20">
        <f t="shared" ref="K574" si="238">J574-($O$4+$O$7+$O$9)*POWER((1+$K$4),(I573-6)/12)</f>
        <v>9493.2895205822861</v>
      </c>
      <c r="L574" s="20">
        <v>0</v>
      </c>
      <c r="M574" s="20">
        <f t="shared" si="231"/>
        <v>9493.2895205822861</v>
      </c>
      <c r="N574" s="21">
        <f t="shared" si="232"/>
        <v>0</v>
      </c>
      <c r="O574" s="21">
        <f t="shared" si="237"/>
        <v>7816852.0576433707</v>
      </c>
      <c r="P574" s="29"/>
      <c r="Q574" s="29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x14ac:dyDescent="0.25">
      <c r="A575" s="56"/>
      <c r="B575" s="29"/>
      <c r="C575" s="29"/>
      <c r="D575" s="29"/>
      <c r="E575" s="29"/>
      <c r="F575" s="29"/>
      <c r="G575" s="29"/>
      <c r="H575" s="29"/>
      <c r="I575" s="59">
        <f t="shared" ref="I575:I638" si="239">I574+1</f>
        <v>560</v>
      </c>
      <c r="J575" s="20">
        <f t="shared" si="234"/>
        <v>18965.506256435219</v>
      </c>
      <c r="K575" s="20">
        <f t="shared" si="234"/>
        <v>9493.2895205822861</v>
      </c>
      <c r="L575" s="20">
        <v>0</v>
      </c>
      <c r="M575" s="20">
        <f t="shared" si="231"/>
        <v>9493.2895205822861</v>
      </c>
      <c r="N575" s="21">
        <f t="shared" si="232"/>
        <v>0</v>
      </c>
      <c r="O575" s="21">
        <f t="shared" si="237"/>
        <v>7816852.0576433707</v>
      </c>
      <c r="P575" s="29"/>
      <c r="Q575" s="29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x14ac:dyDescent="0.25">
      <c r="A576" s="56"/>
      <c r="B576" s="29"/>
      <c r="C576" s="29"/>
      <c r="D576" s="29"/>
      <c r="E576" s="29"/>
      <c r="F576" s="29"/>
      <c r="G576" s="29"/>
      <c r="H576" s="29"/>
      <c r="I576" s="59">
        <f t="shared" si="239"/>
        <v>561</v>
      </c>
      <c r="J576" s="20">
        <f t="shared" si="234"/>
        <v>18965.506256435219</v>
      </c>
      <c r="K576" s="20">
        <f t="shared" si="234"/>
        <v>9493.2895205822861</v>
      </c>
      <c r="L576" s="20">
        <v>0</v>
      </c>
      <c r="M576" s="20">
        <f t="shared" si="231"/>
        <v>9493.2895205822861</v>
      </c>
      <c r="N576" s="21">
        <f t="shared" si="232"/>
        <v>0</v>
      </c>
      <c r="O576" s="21">
        <f t="shared" si="237"/>
        <v>7816852.0576433707</v>
      </c>
      <c r="P576" s="29"/>
      <c r="Q576" s="29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x14ac:dyDescent="0.25">
      <c r="A577" s="56"/>
      <c r="B577" s="29"/>
      <c r="C577" s="29"/>
      <c r="D577" s="29"/>
      <c r="E577" s="29"/>
      <c r="F577" s="29"/>
      <c r="G577" s="29"/>
      <c r="H577" s="29"/>
      <c r="I577" s="59">
        <f t="shared" si="239"/>
        <v>562</v>
      </c>
      <c r="J577" s="20">
        <f t="shared" si="234"/>
        <v>18965.506256435219</v>
      </c>
      <c r="K577" s="20">
        <f t="shared" si="234"/>
        <v>9493.2895205822861</v>
      </c>
      <c r="L577" s="20">
        <v>0</v>
      </c>
      <c r="M577" s="20">
        <f t="shared" si="231"/>
        <v>9493.2895205822861</v>
      </c>
      <c r="N577" s="21">
        <f t="shared" si="232"/>
        <v>0</v>
      </c>
      <c r="O577" s="21">
        <f t="shared" si="237"/>
        <v>7816852.0576433707</v>
      </c>
      <c r="P577" s="29"/>
      <c r="Q577" s="29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x14ac:dyDescent="0.25">
      <c r="A578" s="56"/>
      <c r="B578" s="29"/>
      <c r="C578" s="29"/>
      <c r="D578" s="29"/>
      <c r="E578" s="29"/>
      <c r="F578" s="29"/>
      <c r="G578" s="29"/>
      <c r="H578" s="29"/>
      <c r="I578" s="59">
        <f t="shared" si="239"/>
        <v>563</v>
      </c>
      <c r="J578" s="20">
        <f t="shared" si="234"/>
        <v>18965.506256435219</v>
      </c>
      <c r="K578" s="20">
        <f t="shared" si="234"/>
        <v>9493.2895205822861</v>
      </c>
      <c r="L578" s="20">
        <v>0</v>
      </c>
      <c r="M578" s="20">
        <f t="shared" si="231"/>
        <v>9493.2895205822861</v>
      </c>
      <c r="N578" s="21">
        <f t="shared" si="232"/>
        <v>0</v>
      </c>
      <c r="O578" s="21">
        <f t="shared" si="237"/>
        <v>7816852.0576433707</v>
      </c>
      <c r="P578" s="29"/>
      <c r="Q578" s="29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x14ac:dyDescent="0.25">
      <c r="A579" s="56"/>
      <c r="B579" s="29"/>
      <c r="C579" s="29"/>
      <c r="D579" s="29"/>
      <c r="E579" s="29"/>
      <c r="F579" s="29"/>
      <c r="G579" s="29"/>
      <c r="H579" s="29"/>
      <c r="I579" s="60">
        <f t="shared" si="239"/>
        <v>564</v>
      </c>
      <c r="J579" s="23">
        <f t="shared" si="234"/>
        <v>18965.506256435219</v>
      </c>
      <c r="K579" s="23">
        <f t="shared" si="234"/>
        <v>9493.2895205822861</v>
      </c>
      <c r="L579" s="23">
        <v>0</v>
      </c>
      <c r="M579" s="23">
        <f t="shared" si="231"/>
        <v>9493.2895205822861</v>
      </c>
      <c r="N579" s="24">
        <f t="shared" si="232"/>
        <v>0</v>
      </c>
      <c r="O579" s="24">
        <f t="shared" si="237"/>
        <v>7816852.0576433707</v>
      </c>
      <c r="P579" s="29"/>
      <c r="Q579" s="29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x14ac:dyDescent="0.25">
      <c r="A580" s="56"/>
      <c r="B580" s="29"/>
      <c r="C580" s="29"/>
      <c r="D580" s="29"/>
      <c r="E580" s="29"/>
      <c r="F580" s="29"/>
      <c r="G580" s="29"/>
      <c r="H580" s="29"/>
      <c r="I580" s="62">
        <f t="shared" si="239"/>
        <v>565</v>
      </c>
      <c r="J580" s="17">
        <f t="shared" si="234"/>
        <v>18965.506256435219</v>
      </c>
      <c r="K580" s="17">
        <f t="shared" si="234"/>
        <v>9493.2895205822861</v>
      </c>
      <c r="L580" s="17">
        <v>0</v>
      </c>
      <c r="M580" s="17">
        <f t="shared" si="231"/>
        <v>9493.2895205822861</v>
      </c>
      <c r="N580" s="18">
        <f t="shared" si="232"/>
        <v>0</v>
      </c>
      <c r="O580" s="18">
        <f>O579*(1+$K$7)</f>
        <v>7934104.8385080202</v>
      </c>
      <c r="P580" s="29"/>
      <c r="Q580" s="29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x14ac:dyDescent="0.25">
      <c r="A581" s="56"/>
      <c r="B581" s="29"/>
      <c r="C581" s="29"/>
      <c r="D581" s="29"/>
      <c r="E581" s="29"/>
      <c r="F581" s="29"/>
      <c r="G581" s="29"/>
      <c r="H581" s="29"/>
      <c r="I581" s="59">
        <f t="shared" si="239"/>
        <v>566</v>
      </c>
      <c r="J581" s="20">
        <f t="shared" si="234"/>
        <v>18965.506256435219</v>
      </c>
      <c r="K581" s="20">
        <f t="shared" si="234"/>
        <v>9493.2895205822861</v>
      </c>
      <c r="L581" s="20">
        <v>0</v>
      </c>
      <c r="M581" s="20">
        <f t="shared" si="231"/>
        <v>9493.2895205822861</v>
      </c>
      <c r="N581" s="21">
        <f t="shared" si="232"/>
        <v>0</v>
      </c>
      <c r="O581" s="21">
        <f t="shared" si="237"/>
        <v>7934104.8385080202</v>
      </c>
      <c r="P581" s="29"/>
      <c r="Q581" s="29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x14ac:dyDescent="0.25">
      <c r="A582" s="56"/>
      <c r="B582" s="29"/>
      <c r="C582" s="29"/>
      <c r="D582" s="29"/>
      <c r="E582" s="29"/>
      <c r="F582" s="29"/>
      <c r="G582" s="29"/>
      <c r="H582" s="29"/>
      <c r="I582" s="59">
        <f t="shared" si="239"/>
        <v>567</v>
      </c>
      <c r="J582" s="20">
        <f t="shared" si="234"/>
        <v>18965.506256435219</v>
      </c>
      <c r="K582" s="20">
        <f t="shared" si="234"/>
        <v>9493.2895205822861</v>
      </c>
      <c r="L582" s="20">
        <v>0</v>
      </c>
      <c r="M582" s="20">
        <f t="shared" si="231"/>
        <v>9493.2895205822861</v>
      </c>
      <c r="N582" s="21">
        <f t="shared" si="232"/>
        <v>0</v>
      </c>
      <c r="O582" s="21">
        <f t="shared" si="237"/>
        <v>7934104.8385080202</v>
      </c>
      <c r="P582" s="29"/>
      <c r="Q582" s="29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x14ac:dyDescent="0.25">
      <c r="A583" s="56"/>
      <c r="B583" s="29"/>
      <c r="C583" s="29"/>
      <c r="D583" s="29"/>
      <c r="E583" s="29"/>
      <c r="F583" s="29"/>
      <c r="G583" s="29"/>
      <c r="H583" s="29"/>
      <c r="I583" s="59">
        <f t="shared" si="239"/>
        <v>568</v>
      </c>
      <c r="J583" s="20">
        <f t="shared" si="234"/>
        <v>18965.506256435219</v>
      </c>
      <c r="K583" s="20">
        <f t="shared" si="234"/>
        <v>9493.2895205822861</v>
      </c>
      <c r="L583" s="20">
        <v>0</v>
      </c>
      <c r="M583" s="20">
        <f t="shared" si="231"/>
        <v>9493.2895205822861</v>
      </c>
      <c r="N583" s="21">
        <f t="shared" si="232"/>
        <v>0</v>
      </c>
      <c r="O583" s="21">
        <f t="shared" si="237"/>
        <v>7934104.8385080202</v>
      </c>
      <c r="P583" s="29"/>
      <c r="Q583" s="29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x14ac:dyDescent="0.25">
      <c r="A584" s="56"/>
      <c r="B584" s="29"/>
      <c r="C584" s="29"/>
      <c r="D584" s="29"/>
      <c r="E584" s="29"/>
      <c r="F584" s="29"/>
      <c r="G584" s="29"/>
      <c r="H584" s="29"/>
      <c r="I584" s="59">
        <f t="shared" si="239"/>
        <v>569</v>
      </c>
      <c r="J584" s="20">
        <f t="shared" si="234"/>
        <v>18965.506256435219</v>
      </c>
      <c r="K584" s="20">
        <f t="shared" si="234"/>
        <v>9493.2895205822861</v>
      </c>
      <c r="L584" s="20">
        <v>0</v>
      </c>
      <c r="M584" s="20">
        <f t="shared" si="231"/>
        <v>9493.2895205822861</v>
      </c>
      <c r="N584" s="21">
        <f t="shared" si="232"/>
        <v>0</v>
      </c>
      <c r="O584" s="21">
        <f t="shared" si="237"/>
        <v>7934104.8385080202</v>
      </c>
      <c r="P584" s="29"/>
      <c r="Q584" s="29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x14ac:dyDescent="0.25">
      <c r="A585" s="56"/>
      <c r="B585" s="29"/>
      <c r="C585" s="29"/>
      <c r="D585" s="29"/>
      <c r="E585" s="29"/>
      <c r="F585" s="29"/>
      <c r="G585" s="29"/>
      <c r="H585" s="29"/>
      <c r="I585" s="59">
        <f t="shared" si="239"/>
        <v>570</v>
      </c>
      <c r="J585" s="20">
        <f t="shared" si="234"/>
        <v>18965.506256435219</v>
      </c>
      <c r="K585" s="20">
        <f t="shared" si="234"/>
        <v>9493.2895205822861</v>
      </c>
      <c r="L585" s="20">
        <v>0</v>
      </c>
      <c r="M585" s="20">
        <f t="shared" si="231"/>
        <v>9493.2895205822861</v>
      </c>
      <c r="N585" s="21">
        <f t="shared" si="232"/>
        <v>0</v>
      </c>
      <c r="O585" s="21">
        <f t="shared" si="237"/>
        <v>7934104.8385080202</v>
      </c>
      <c r="P585" s="29"/>
      <c r="Q585" s="29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x14ac:dyDescent="0.25">
      <c r="A586" s="56"/>
      <c r="B586" s="29"/>
      <c r="C586" s="29"/>
      <c r="D586" s="29"/>
      <c r="E586" s="29"/>
      <c r="F586" s="29"/>
      <c r="G586" s="29"/>
      <c r="H586" s="29"/>
      <c r="I586" s="59">
        <f t="shared" si="239"/>
        <v>571</v>
      </c>
      <c r="J586" s="20">
        <f>J585*(1+$K$4)</f>
        <v>19155.161318999573</v>
      </c>
      <c r="K586" s="20">
        <f t="shared" ref="K586" si="240">J586-($O$4+$O$7+$O$9)*POWER((1+$K$4),(I585-6)/12)</f>
        <v>9588.2224157881137</v>
      </c>
      <c r="L586" s="20">
        <v>0</v>
      </c>
      <c r="M586" s="20">
        <f t="shared" si="231"/>
        <v>9588.2224157881137</v>
      </c>
      <c r="N586" s="21">
        <f t="shared" si="232"/>
        <v>0</v>
      </c>
      <c r="O586" s="21">
        <f t="shared" si="237"/>
        <v>7934104.8385080202</v>
      </c>
      <c r="P586" s="29"/>
      <c r="Q586" s="29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x14ac:dyDescent="0.25">
      <c r="A587" s="56"/>
      <c r="B587" s="29"/>
      <c r="C587" s="29"/>
      <c r="D587" s="29"/>
      <c r="E587" s="29"/>
      <c r="F587" s="29"/>
      <c r="G587" s="29"/>
      <c r="H587" s="29"/>
      <c r="I587" s="59">
        <f t="shared" si="239"/>
        <v>572</v>
      </c>
      <c r="J587" s="20">
        <f t="shared" si="234"/>
        <v>19155.161318999573</v>
      </c>
      <c r="K587" s="20">
        <f t="shared" si="234"/>
        <v>9588.2224157881137</v>
      </c>
      <c r="L587" s="20">
        <v>0</v>
      </c>
      <c r="M587" s="20">
        <f t="shared" si="231"/>
        <v>9588.2224157881137</v>
      </c>
      <c r="N587" s="21">
        <f t="shared" si="232"/>
        <v>0</v>
      </c>
      <c r="O587" s="21">
        <f t="shared" si="237"/>
        <v>7934104.8385080202</v>
      </c>
      <c r="P587" s="29"/>
      <c r="Q587" s="29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x14ac:dyDescent="0.25">
      <c r="A588" s="56"/>
      <c r="B588" s="29"/>
      <c r="C588" s="29"/>
      <c r="D588" s="29"/>
      <c r="E588" s="29"/>
      <c r="F588" s="29"/>
      <c r="G588" s="29"/>
      <c r="H588" s="29"/>
      <c r="I588" s="59">
        <f t="shared" si="239"/>
        <v>573</v>
      </c>
      <c r="J588" s="20">
        <f t="shared" si="234"/>
        <v>19155.161318999573</v>
      </c>
      <c r="K588" s="20">
        <f t="shared" si="234"/>
        <v>9588.2224157881137</v>
      </c>
      <c r="L588" s="20">
        <v>0</v>
      </c>
      <c r="M588" s="20">
        <f t="shared" si="231"/>
        <v>9588.2224157881137</v>
      </c>
      <c r="N588" s="21">
        <f t="shared" si="232"/>
        <v>0</v>
      </c>
      <c r="O588" s="21">
        <f t="shared" si="237"/>
        <v>7934104.8385080202</v>
      </c>
      <c r="P588" s="29"/>
      <c r="Q588" s="29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x14ac:dyDescent="0.25">
      <c r="A589" s="56"/>
      <c r="B589" s="29"/>
      <c r="C589" s="29"/>
      <c r="D589" s="29"/>
      <c r="E589" s="29"/>
      <c r="F589" s="29"/>
      <c r="G589" s="29"/>
      <c r="H589" s="29"/>
      <c r="I589" s="59">
        <f t="shared" si="239"/>
        <v>574</v>
      </c>
      <c r="J589" s="20">
        <f t="shared" si="234"/>
        <v>19155.161318999573</v>
      </c>
      <c r="K589" s="20">
        <f t="shared" si="234"/>
        <v>9588.2224157881137</v>
      </c>
      <c r="L589" s="20">
        <v>0</v>
      </c>
      <c r="M589" s="20">
        <f t="shared" si="231"/>
        <v>9588.2224157881137</v>
      </c>
      <c r="N589" s="21">
        <f t="shared" si="232"/>
        <v>0</v>
      </c>
      <c r="O589" s="21">
        <f t="shared" si="237"/>
        <v>7934104.8385080202</v>
      </c>
      <c r="P589" s="29"/>
      <c r="Q589" s="29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x14ac:dyDescent="0.25">
      <c r="A590" s="56"/>
      <c r="B590" s="29"/>
      <c r="C590" s="29"/>
      <c r="D590" s="29"/>
      <c r="E590" s="29"/>
      <c r="F590" s="29"/>
      <c r="G590" s="29"/>
      <c r="H590" s="29"/>
      <c r="I590" s="59">
        <f t="shared" si="239"/>
        <v>575</v>
      </c>
      <c r="J590" s="20">
        <f t="shared" si="234"/>
        <v>19155.161318999573</v>
      </c>
      <c r="K590" s="20">
        <f t="shared" si="234"/>
        <v>9588.2224157881137</v>
      </c>
      <c r="L590" s="20">
        <v>0</v>
      </c>
      <c r="M590" s="20">
        <f t="shared" si="231"/>
        <v>9588.2224157881137</v>
      </c>
      <c r="N590" s="21">
        <f t="shared" si="232"/>
        <v>0</v>
      </c>
      <c r="O590" s="21">
        <f t="shared" si="237"/>
        <v>7934104.8385080202</v>
      </c>
      <c r="P590" s="29"/>
      <c r="Q590" s="29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x14ac:dyDescent="0.25">
      <c r="A591" s="56"/>
      <c r="B591" s="29"/>
      <c r="C591" s="29"/>
      <c r="D591" s="29"/>
      <c r="E591" s="29"/>
      <c r="F591" s="29"/>
      <c r="G591" s="29"/>
      <c r="H591" s="29"/>
      <c r="I591" s="60">
        <f t="shared" si="239"/>
        <v>576</v>
      </c>
      <c r="J591" s="23">
        <f t="shared" si="234"/>
        <v>19155.161318999573</v>
      </c>
      <c r="K591" s="23">
        <f t="shared" si="234"/>
        <v>9588.2224157881137</v>
      </c>
      <c r="L591" s="23">
        <v>0</v>
      </c>
      <c r="M591" s="23">
        <f t="shared" si="231"/>
        <v>9588.2224157881137</v>
      </c>
      <c r="N591" s="24">
        <f t="shared" si="232"/>
        <v>0</v>
      </c>
      <c r="O591" s="24">
        <f t="shared" si="237"/>
        <v>7934104.8385080202</v>
      </c>
      <c r="P591" s="29"/>
      <c r="Q591" s="29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x14ac:dyDescent="0.25">
      <c r="A592" s="56"/>
      <c r="B592" s="29"/>
      <c r="C592" s="29"/>
      <c r="D592" s="29"/>
      <c r="E592" s="29"/>
      <c r="F592" s="29"/>
      <c r="G592" s="29"/>
      <c r="H592" s="29"/>
      <c r="I592" s="62">
        <f t="shared" si="239"/>
        <v>577</v>
      </c>
      <c r="J592" s="17">
        <f t="shared" si="234"/>
        <v>19155.161318999573</v>
      </c>
      <c r="K592" s="17">
        <f t="shared" si="234"/>
        <v>9588.2224157881137</v>
      </c>
      <c r="L592" s="17">
        <v>0</v>
      </c>
      <c r="M592" s="17">
        <f t="shared" ref="M592:M615" si="241">K592-L592</f>
        <v>9588.2224157881137</v>
      </c>
      <c r="N592" s="18">
        <f t="shared" si="232"/>
        <v>0</v>
      </c>
      <c r="O592" s="18">
        <f>O591*(1+$K$7)</f>
        <v>8053116.4110856401</v>
      </c>
      <c r="P592" s="29"/>
      <c r="Q592" s="29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x14ac:dyDescent="0.25">
      <c r="A593" s="56"/>
      <c r="B593" s="29"/>
      <c r="C593" s="29"/>
      <c r="D593" s="29"/>
      <c r="E593" s="29"/>
      <c r="F593" s="29"/>
      <c r="G593" s="29"/>
      <c r="H593" s="29"/>
      <c r="I593" s="59">
        <f t="shared" si="239"/>
        <v>578</v>
      </c>
      <c r="J593" s="20">
        <f t="shared" si="234"/>
        <v>19155.161318999573</v>
      </c>
      <c r="K593" s="20">
        <f t="shared" si="234"/>
        <v>9588.2224157881137</v>
      </c>
      <c r="L593" s="20">
        <v>0</v>
      </c>
      <c r="M593" s="20">
        <f t="shared" si="241"/>
        <v>9588.2224157881137</v>
      </c>
      <c r="N593" s="21">
        <f t="shared" si="232"/>
        <v>0</v>
      </c>
      <c r="O593" s="21">
        <f t="shared" si="237"/>
        <v>8053116.4110856401</v>
      </c>
      <c r="P593" s="29"/>
      <c r="Q593" s="29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x14ac:dyDescent="0.25">
      <c r="A594" s="56"/>
      <c r="B594" s="29"/>
      <c r="C594" s="29"/>
      <c r="D594" s="29"/>
      <c r="E594" s="29"/>
      <c r="F594" s="29"/>
      <c r="G594" s="29"/>
      <c r="H594" s="29"/>
      <c r="I594" s="59">
        <f t="shared" si="239"/>
        <v>579</v>
      </c>
      <c r="J594" s="20">
        <f t="shared" si="234"/>
        <v>19155.161318999573</v>
      </c>
      <c r="K594" s="20">
        <f t="shared" si="234"/>
        <v>9588.2224157881137</v>
      </c>
      <c r="L594" s="20">
        <v>0</v>
      </c>
      <c r="M594" s="20">
        <f t="shared" si="241"/>
        <v>9588.2224157881137</v>
      </c>
      <c r="N594" s="21">
        <f t="shared" ref="N594:N657" si="242">$AA594</f>
        <v>0</v>
      </c>
      <c r="O594" s="21">
        <f t="shared" si="237"/>
        <v>8053116.4110856401</v>
      </c>
      <c r="P594" s="29"/>
      <c r="Q594" s="29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x14ac:dyDescent="0.25">
      <c r="A595" s="56"/>
      <c r="B595" s="29"/>
      <c r="C595" s="29"/>
      <c r="D595" s="29"/>
      <c r="E595" s="29"/>
      <c r="F595" s="29"/>
      <c r="G595" s="29"/>
      <c r="H595" s="29"/>
      <c r="I595" s="59">
        <f t="shared" si="239"/>
        <v>580</v>
      </c>
      <c r="J595" s="20">
        <f t="shared" si="234"/>
        <v>19155.161318999573</v>
      </c>
      <c r="K595" s="20">
        <f t="shared" si="234"/>
        <v>9588.2224157881137</v>
      </c>
      <c r="L595" s="20">
        <v>0</v>
      </c>
      <c r="M595" s="20">
        <f t="shared" si="241"/>
        <v>9588.2224157881137</v>
      </c>
      <c r="N595" s="21">
        <f t="shared" si="242"/>
        <v>0</v>
      </c>
      <c r="O595" s="21">
        <f t="shared" si="237"/>
        <v>8053116.4110856401</v>
      </c>
      <c r="P595" s="29"/>
      <c r="Q595" s="29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x14ac:dyDescent="0.25">
      <c r="A596" s="56"/>
      <c r="B596" s="29"/>
      <c r="C596" s="29"/>
      <c r="D596" s="29"/>
      <c r="E596" s="29"/>
      <c r="F596" s="29"/>
      <c r="G596" s="29"/>
      <c r="H596" s="29"/>
      <c r="I596" s="59">
        <f t="shared" si="239"/>
        <v>581</v>
      </c>
      <c r="J596" s="20">
        <f t="shared" si="234"/>
        <v>19155.161318999573</v>
      </c>
      <c r="K596" s="20">
        <f t="shared" si="234"/>
        <v>9588.2224157881137</v>
      </c>
      <c r="L596" s="20">
        <v>0</v>
      </c>
      <c r="M596" s="20">
        <f t="shared" si="241"/>
        <v>9588.2224157881137</v>
      </c>
      <c r="N596" s="21">
        <f t="shared" si="242"/>
        <v>0</v>
      </c>
      <c r="O596" s="21">
        <f t="shared" si="237"/>
        <v>8053116.4110856401</v>
      </c>
      <c r="P596" s="29"/>
      <c r="Q596" s="29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x14ac:dyDescent="0.25">
      <c r="A597" s="56"/>
      <c r="B597" s="29"/>
      <c r="C597" s="29"/>
      <c r="D597" s="29"/>
      <c r="E597" s="29"/>
      <c r="F597" s="29"/>
      <c r="G597" s="29"/>
      <c r="H597" s="29"/>
      <c r="I597" s="59">
        <f t="shared" si="239"/>
        <v>582</v>
      </c>
      <c r="J597" s="20">
        <f t="shared" si="234"/>
        <v>19155.161318999573</v>
      </c>
      <c r="K597" s="20">
        <f t="shared" si="234"/>
        <v>9588.2224157881137</v>
      </c>
      <c r="L597" s="20">
        <v>0</v>
      </c>
      <c r="M597" s="20">
        <f t="shared" si="241"/>
        <v>9588.2224157881137</v>
      </c>
      <c r="N597" s="21">
        <f t="shared" si="242"/>
        <v>0</v>
      </c>
      <c r="O597" s="21">
        <f t="shared" si="237"/>
        <v>8053116.4110856401</v>
      </c>
      <c r="P597" s="29"/>
      <c r="Q597" s="29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x14ac:dyDescent="0.25">
      <c r="A598" s="56"/>
      <c r="B598" s="29"/>
      <c r="C598" s="29"/>
      <c r="D598" s="29"/>
      <c r="E598" s="29"/>
      <c r="F598" s="29"/>
      <c r="G598" s="29"/>
      <c r="H598" s="29"/>
      <c r="I598" s="59">
        <f t="shared" si="239"/>
        <v>583</v>
      </c>
      <c r="J598" s="20">
        <f>J597*(1+$K$4)</f>
        <v>19346.71293218957</v>
      </c>
      <c r="K598" s="20">
        <f t="shared" ref="K598" si="243">J598-($O$4+$O$7+$O$9)*POWER((1+$K$4),(I597-6)/12)</f>
        <v>9684.1046399459938</v>
      </c>
      <c r="L598" s="20">
        <v>0</v>
      </c>
      <c r="M598" s="20">
        <f t="shared" si="241"/>
        <v>9684.1046399459938</v>
      </c>
      <c r="N598" s="21">
        <f t="shared" si="242"/>
        <v>0</v>
      </c>
      <c r="O598" s="21">
        <f t="shared" si="237"/>
        <v>8053116.4110856401</v>
      </c>
      <c r="P598" s="29"/>
      <c r="Q598" s="29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x14ac:dyDescent="0.25">
      <c r="A599" s="56"/>
      <c r="B599" s="29"/>
      <c r="C599" s="29"/>
      <c r="D599" s="29"/>
      <c r="E599" s="29"/>
      <c r="F599" s="29"/>
      <c r="G599" s="29"/>
      <c r="H599" s="29"/>
      <c r="I599" s="59">
        <f t="shared" si="239"/>
        <v>584</v>
      </c>
      <c r="J599" s="20">
        <f t="shared" si="234"/>
        <v>19346.71293218957</v>
      </c>
      <c r="K599" s="20">
        <f t="shared" si="234"/>
        <v>9684.1046399459938</v>
      </c>
      <c r="L599" s="20">
        <v>0</v>
      </c>
      <c r="M599" s="20">
        <f t="shared" si="241"/>
        <v>9684.1046399459938</v>
      </c>
      <c r="N599" s="21">
        <f t="shared" si="242"/>
        <v>0</v>
      </c>
      <c r="O599" s="21">
        <f t="shared" si="237"/>
        <v>8053116.4110856401</v>
      </c>
      <c r="P599" s="29"/>
      <c r="Q599" s="29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x14ac:dyDescent="0.25">
      <c r="A600" s="56"/>
      <c r="B600" s="29"/>
      <c r="C600" s="29"/>
      <c r="D600" s="29"/>
      <c r="E600" s="29"/>
      <c r="F600" s="29"/>
      <c r="G600" s="29"/>
      <c r="H600" s="29"/>
      <c r="I600" s="59">
        <f t="shared" si="239"/>
        <v>585</v>
      </c>
      <c r="J600" s="20">
        <f t="shared" si="234"/>
        <v>19346.71293218957</v>
      </c>
      <c r="K600" s="20">
        <f t="shared" si="234"/>
        <v>9684.1046399459938</v>
      </c>
      <c r="L600" s="20">
        <v>0</v>
      </c>
      <c r="M600" s="20">
        <f t="shared" si="241"/>
        <v>9684.1046399459938</v>
      </c>
      <c r="N600" s="21">
        <f t="shared" si="242"/>
        <v>0</v>
      </c>
      <c r="O600" s="21">
        <f t="shared" si="237"/>
        <v>8053116.4110856401</v>
      </c>
      <c r="P600" s="29"/>
      <c r="Q600" s="29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x14ac:dyDescent="0.25">
      <c r="A601" s="56"/>
      <c r="B601" s="29"/>
      <c r="C601" s="29"/>
      <c r="D601" s="29"/>
      <c r="E601" s="29"/>
      <c r="F601" s="29"/>
      <c r="G601" s="29"/>
      <c r="H601" s="29"/>
      <c r="I601" s="59">
        <f t="shared" si="239"/>
        <v>586</v>
      </c>
      <c r="J601" s="20">
        <f t="shared" si="234"/>
        <v>19346.71293218957</v>
      </c>
      <c r="K601" s="20">
        <f t="shared" si="234"/>
        <v>9684.1046399459938</v>
      </c>
      <c r="L601" s="20">
        <v>0</v>
      </c>
      <c r="M601" s="20">
        <f t="shared" si="241"/>
        <v>9684.1046399459938</v>
      </c>
      <c r="N601" s="21">
        <f t="shared" si="242"/>
        <v>0</v>
      </c>
      <c r="O601" s="21">
        <f t="shared" si="237"/>
        <v>8053116.4110856401</v>
      </c>
      <c r="P601" s="29"/>
      <c r="Q601" s="29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x14ac:dyDescent="0.25">
      <c r="A602" s="56"/>
      <c r="B602" s="29"/>
      <c r="C602" s="29"/>
      <c r="D602" s="29"/>
      <c r="E602" s="29"/>
      <c r="F602" s="29"/>
      <c r="G602" s="29"/>
      <c r="H602" s="29"/>
      <c r="I602" s="59">
        <f t="shared" si="239"/>
        <v>587</v>
      </c>
      <c r="J602" s="20">
        <f t="shared" si="234"/>
        <v>19346.71293218957</v>
      </c>
      <c r="K602" s="20">
        <f t="shared" si="234"/>
        <v>9684.1046399459938</v>
      </c>
      <c r="L602" s="20">
        <v>0</v>
      </c>
      <c r="M602" s="20">
        <f t="shared" si="241"/>
        <v>9684.1046399459938</v>
      </c>
      <c r="N602" s="21">
        <f t="shared" si="242"/>
        <v>0</v>
      </c>
      <c r="O602" s="21">
        <f t="shared" si="237"/>
        <v>8053116.4110856401</v>
      </c>
      <c r="P602" s="29"/>
      <c r="Q602" s="29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x14ac:dyDescent="0.25">
      <c r="A603" s="56"/>
      <c r="B603" s="29"/>
      <c r="C603" s="29"/>
      <c r="D603" s="29"/>
      <c r="E603" s="29"/>
      <c r="F603" s="29"/>
      <c r="G603" s="29"/>
      <c r="H603" s="29"/>
      <c r="I603" s="60">
        <f t="shared" si="239"/>
        <v>588</v>
      </c>
      <c r="J603" s="23">
        <f t="shared" si="234"/>
        <v>19346.71293218957</v>
      </c>
      <c r="K603" s="23">
        <f t="shared" si="234"/>
        <v>9684.1046399459938</v>
      </c>
      <c r="L603" s="23">
        <v>0</v>
      </c>
      <c r="M603" s="23">
        <f t="shared" si="241"/>
        <v>9684.1046399459938</v>
      </c>
      <c r="N603" s="24">
        <f t="shared" si="242"/>
        <v>0</v>
      </c>
      <c r="O603" s="24">
        <f t="shared" si="237"/>
        <v>8053116.4110856401</v>
      </c>
      <c r="P603" s="29"/>
      <c r="Q603" s="29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x14ac:dyDescent="0.25">
      <c r="A604" s="56"/>
      <c r="B604" s="29"/>
      <c r="C604" s="29"/>
      <c r="D604" s="29"/>
      <c r="E604" s="29"/>
      <c r="F604" s="29"/>
      <c r="G604" s="29"/>
      <c r="H604" s="29"/>
      <c r="I604" s="62">
        <f t="shared" si="239"/>
        <v>589</v>
      </c>
      <c r="J604" s="17">
        <f t="shared" si="234"/>
        <v>19346.71293218957</v>
      </c>
      <c r="K604" s="17">
        <f t="shared" si="234"/>
        <v>9684.1046399459938</v>
      </c>
      <c r="L604" s="17">
        <v>0</v>
      </c>
      <c r="M604" s="17">
        <f t="shared" si="241"/>
        <v>9684.1046399459938</v>
      </c>
      <c r="N604" s="18">
        <f t="shared" si="242"/>
        <v>0</v>
      </c>
      <c r="O604" s="18">
        <f>O603*(1+$K$7)</f>
        <v>8173913.1572519243</v>
      </c>
      <c r="P604" s="29"/>
      <c r="Q604" s="29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x14ac:dyDescent="0.25">
      <c r="A605" s="56"/>
      <c r="B605" s="29"/>
      <c r="C605" s="29"/>
      <c r="D605" s="29"/>
      <c r="E605" s="29"/>
      <c r="F605" s="29"/>
      <c r="G605" s="29"/>
      <c r="H605" s="29"/>
      <c r="I605" s="59">
        <f t="shared" si="239"/>
        <v>590</v>
      </c>
      <c r="J605" s="20">
        <f t="shared" si="234"/>
        <v>19346.71293218957</v>
      </c>
      <c r="K605" s="20">
        <f t="shared" si="234"/>
        <v>9684.1046399459938</v>
      </c>
      <c r="L605" s="20">
        <v>0</v>
      </c>
      <c r="M605" s="20">
        <f t="shared" si="241"/>
        <v>9684.1046399459938</v>
      </c>
      <c r="N605" s="21">
        <f t="shared" si="242"/>
        <v>0</v>
      </c>
      <c r="O605" s="21">
        <f t="shared" si="237"/>
        <v>8173913.1572519243</v>
      </c>
      <c r="P605" s="29"/>
      <c r="Q605" s="29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x14ac:dyDescent="0.25">
      <c r="A606" s="56"/>
      <c r="B606" s="29"/>
      <c r="C606" s="29"/>
      <c r="D606" s="29"/>
      <c r="E606" s="29"/>
      <c r="F606" s="29"/>
      <c r="G606" s="29"/>
      <c r="H606" s="29"/>
      <c r="I606" s="59">
        <f t="shared" si="239"/>
        <v>591</v>
      </c>
      <c r="J606" s="20">
        <f t="shared" si="234"/>
        <v>19346.71293218957</v>
      </c>
      <c r="K606" s="20">
        <f t="shared" si="234"/>
        <v>9684.1046399459938</v>
      </c>
      <c r="L606" s="20">
        <v>0</v>
      </c>
      <c r="M606" s="20">
        <f t="shared" si="241"/>
        <v>9684.1046399459938</v>
      </c>
      <c r="N606" s="21">
        <f t="shared" si="242"/>
        <v>0</v>
      </c>
      <c r="O606" s="21">
        <f t="shared" si="237"/>
        <v>8173913.1572519243</v>
      </c>
      <c r="P606" s="29"/>
      <c r="Q606" s="29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x14ac:dyDescent="0.25">
      <c r="A607" s="56"/>
      <c r="B607" s="29"/>
      <c r="C607" s="29"/>
      <c r="D607" s="29"/>
      <c r="E607" s="29"/>
      <c r="F607" s="29"/>
      <c r="G607" s="29"/>
      <c r="H607" s="29"/>
      <c r="I607" s="59">
        <f t="shared" si="239"/>
        <v>592</v>
      </c>
      <c r="J607" s="20">
        <f t="shared" si="234"/>
        <v>19346.71293218957</v>
      </c>
      <c r="K607" s="20">
        <f t="shared" si="234"/>
        <v>9684.1046399459938</v>
      </c>
      <c r="L607" s="20">
        <v>0</v>
      </c>
      <c r="M607" s="20">
        <f t="shared" si="241"/>
        <v>9684.1046399459938</v>
      </c>
      <c r="N607" s="21">
        <f t="shared" si="242"/>
        <v>0</v>
      </c>
      <c r="O607" s="21">
        <f t="shared" si="237"/>
        <v>8173913.1572519243</v>
      </c>
      <c r="P607" s="29"/>
      <c r="Q607" s="29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x14ac:dyDescent="0.25">
      <c r="A608" s="56"/>
      <c r="B608" s="29"/>
      <c r="C608" s="29"/>
      <c r="D608" s="29"/>
      <c r="E608" s="29"/>
      <c r="F608" s="29"/>
      <c r="G608" s="29"/>
      <c r="H608" s="29"/>
      <c r="I608" s="59">
        <f t="shared" si="239"/>
        <v>593</v>
      </c>
      <c r="J608" s="20">
        <f t="shared" si="234"/>
        <v>19346.71293218957</v>
      </c>
      <c r="K608" s="20">
        <f t="shared" si="234"/>
        <v>9684.1046399459938</v>
      </c>
      <c r="L608" s="20">
        <v>0</v>
      </c>
      <c r="M608" s="20">
        <f t="shared" si="241"/>
        <v>9684.1046399459938</v>
      </c>
      <c r="N608" s="21">
        <f t="shared" si="242"/>
        <v>0</v>
      </c>
      <c r="O608" s="21">
        <f t="shared" si="237"/>
        <v>8173913.1572519243</v>
      </c>
      <c r="P608" s="29"/>
      <c r="Q608" s="29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x14ac:dyDescent="0.25">
      <c r="A609" s="56"/>
      <c r="B609" s="29"/>
      <c r="C609" s="29"/>
      <c r="D609" s="29"/>
      <c r="E609" s="29"/>
      <c r="F609" s="29"/>
      <c r="G609" s="29"/>
      <c r="H609" s="29"/>
      <c r="I609" s="59">
        <f t="shared" si="239"/>
        <v>594</v>
      </c>
      <c r="J609" s="20">
        <f t="shared" si="234"/>
        <v>19346.71293218957</v>
      </c>
      <c r="K609" s="20">
        <f t="shared" si="234"/>
        <v>9684.1046399459938</v>
      </c>
      <c r="L609" s="20">
        <v>0</v>
      </c>
      <c r="M609" s="20">
        <f t="shared" si="241"/>
        <v>9684.1046399459938</v>
      </c>
      <c r="N609" s="21">
        <f t="shared" si="242"/>
        <v>0</v>
      </c>
      <c r="O609" s="21">
        <f t="shared" si="237"/>
        <v>8173913.1572519243</v>
      </c>
      <c r="P609" s="29"/>
      <c r="Q609" s="29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x14ac:dyDescent="0.25">
      <c r="A610" s="56"/>
      <c r="B610" s="29"/>
      <c r="C610" s="29"/>
      <c r="D610" s="29"/>
      <c r="E610" s="29"/>
      <c r="F610" s="29"/>
      <c r="G610" s="29"/>
      <c r="H610" s="29"/>
      <c r="I610" s="59">
        <f t="shared" si="239"/>
        <v>595</v>
      </c>
      <c r="J610" s="20">
        <f>J609*(1+$K$4)</f>
        <v>19540.180061511466</v>
      </c>
      <c r="K610" s="20">
        <f t="shared" ref="K610" si="244">J610-($O$4+$O$7+$O$9)*POWER((1+$K$4),(I609-6)/12)</f>
        <v>9780.9456863454543</v>
      </c>
      <c r="L610" s="20">
        <v>0</v>
      </c>
      <c r="M610" s="20">
        <f t="shared" si="241"/>
        <v>9780.9456863454543</v>
      </c>
      <c r="N610" s="21">
        <f t="shared" si="242"/>
        <v>0</v>
      </c>
      <c r="O610" s="21">
        <f t="shared" si="237"/>
        <v>8173913.1572519243</v>
      </c>
      <c r="P610" s="29"/>
      <c r="Q610" s="29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x14ac:dyDescent="0.25">
      <c r="A611" s="56"/>
      <c r="B611" s="29"/>
      <c r="C611" s="29"/>
      <c r="D611" s="29"/>
      <c r="E611" s="29"/>
      <c r="F611" s="29"/>
      <c r="G611" s="29"/>
      <c r="H611" s="29"/>
      <c r="I611" s="59">
        <f t="shared" si="239"/>
        <v>596</v>
      </c>
      <c r="J611" s="20">
        <f t="shared" si="234"/>
        <v>19540.180061511466</v>
      </c>
      <c r="K611" s="20">
        <f t="shared" si="234"/>
        <v>9780.9456863454543</v>
      </c>
      <c r="L611" s="20">
        <v>0</v>
      </c>
      <c r="M611" s="20">
        <f t="shared" si="241"/>
        <v>9780.9456863454543</v>
      </c>
      <c r="N611" s="21">
        <f t="shared" si="242"/>
        <v>0</v>
      </c>
      <c r="O611" s="21">
        <f t="shared" si="237"/>
        <v>8173913.1572519243</v>
      </c>
      <c r="P611" s="29"/>
      <c r="Q611" s="29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x14ac:dyDescent="0.25">
      <c r="A612" s="56"/>
      <c r="B612" s="29"/>
      <c r="C612" s="29"/>
      <c r="D612" s="29"/>
      <c r="E612" s="29"/>
      <c r="F612" s="29"/>
      <c r="G612" s="29"/>
      <c r="H612" s="29"/>
      <c r="I612" s="59">
        <f t="shared" si="239"/>
        <v>597</v>
      </c>
      <c r="J612" s="20">
        <f t="shared" ref="J612:K623" si="245">J611</f>
        <v>19540.180061511466</v>
      </c>
      <c r="K612" s="20">
        <f t="shared" si="245"/>
        <v>9780.9456863454543</v>
      </c>
      <c r="L612" s="20">
        <v>0</v>
      </c>
      <c r="M612" s="20">
        <f t="shared" si="241"/>
        <v>9780.9456863454543</v>
      </c>
      <c r="N612" s="21">
        <f t="shared" si="242"/>
        <v>0</v>
      </c>
      <c r="O612" s="21">
        <f t="shared" si="237"/>
        <v>8173913.1572519243</v>
      </c>
      <c r="P612" s="29"/>
      <c r="Q612" s="29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x14ac:dyDescent="0.25">
      <c r="A613" s="56"/>
      <c r="B613" s="29"/>
      <c r="C613" s="29"/>
      <c r="D613" s="29"/>
      <c r="E613" s="29"/>
      <c r="F613" s="29"/>
      <c r="G613" s="29"/>
      <c r="H613" s="29"/>
      <c r="I613" s="59">
        <f t="shared" si="239"/>
        <v>598</v>
      </c>
      <c r="J613" s="20">
        <f t="shared" si="245"/>
        <v>19540.180061511466</v>
      </c>
      <c r="K613" s="20">
        <f t="shared" si="245"/>
        <v>9780.9456863454543</v>
      </c>
      <c r="L613" s="20">
        <v>0</v>
      </c>
      <c r="M613" s="20">
        <f t="shared" si="241"/>
        <v>9780.9456863454543</v>
      </c>
      <c r="N613" s="21">
        <f t="shared" si="242"/>
        <v>0</v>
      </c>
      <c r="O613" s="21">
        <f t="shared" si="237"/>
        <v>8173913.1572519243</v>
      </c>
      <c r="P613" s="29"/>
      <c r="Q613" s="29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x14ac:dyDescent="0.25">
      <c r="A614" s="56"/>
      <c r="B614" s="29"/>
      <c r="C614" s="29"/>
      <c r="D614" s="29"/>
      <c r="E614" s="29"/>
      <c r="F614" s="29"/>
      <c r="G614" s="29"/>
      <c r="H614" s="29"/>
      <c r="I614" s="59">
        <f t="shared" si="239"/>
        <v>599</v>
      </c>
      <c r="J614" s="20">
        <f t="shared" si="245"/>
        <v>19540.180061511466</v>
      </c>
      <c r="K614" s="20">
        <f t="shared" si="245"/>
        <v>9780.9456863454543</v>
      </c>
      <c r="L614" s="20">
        <v>0</v>
      </c>
      <c r="M614" s="20">
        <f t="shared" si="241"/>
        <v>9780.9456863454543</v>
      </c>
      <c r="N614" s="21">
        <f t="shared" si="242"/>
        <v>0</v>
      </c>
      <c r="O614" s="21">
        <f t="shared" si="237"/>
        <v>8173913.1572519243</v>
      </c>
      <c r="P614" s="29"/>
      <c r="Q614" s="29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x14ac:dyDescent="0.25">
      <c r="A615" s="56"/>
      <c r="B615" s="29"/>
      <c r="C615" s="29"/>
      <c r="D615" s="29"/>
      <c r="E615" s="29"/>
      <c r="F615" s="29"/>
      <c r="G615" s="29"/>
      <c r="H615" s="29"/>
      <c r="I615" s="60">
        <f t="shared" si="239"/>
        <v>600</v>
      </c>
      <c r="J615" s="23">
        <f t="shared" si="245"/>
        <v>19540.180061511466</v>
      </c>
      <c r="K615" s="23">
        <f t="shared" si="245"/>
        <v>9780.9456863454543</v>
      </c>
      <c r="L615" s="23">
        <v>0</v>
      </c>
      <c r="M615" s="23">
        <f t="shared" si="241"/>
        <v>9780.9456863454543</v>
      </c>
      <c r="N615" s="24">
        <f t="shared" si="242"/>
        <v>0</v>
      </c>
      <c r="O615" s="24">
        <f t="shared" si="237"/>
        <v>8173913.1572519243</v>
      </c>
      <c r="P615" s="29"/>
      <c r="Q615" s="29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x14ac:dyDescent="0.25">
      <c r="A616" s="56"/>
      <c r="B616" s="29"/>
      <c r="C616" s="29"/>
      <c r="D616" s="29"/>
      <c r="E616" s="29"/>
      <c r="F616" s="29"/>
      <c r="G616" s="29"/>
      <c r="H616" s="29"/>
      <c r="I616" s="62">
        <f t="shared" si="239"/>
        <v>601</v>
      </c>
      <c r="J616" s="17">
        <f t="shared" si="245"/>
        <v>19540.180061511466</v>
      </c>
      <c r="K616" s="17">
        <f t="shared" si="245"/>
        <v>9780.9456863454543</v>
      </c>
      <c r="L616" s="17">
        <v>0</v>
      </c>
      <c r="M616" s="17">
        <f t="shared" ref="M616:M679" si="246">K616-L616</f>
        <v>9780.9456863454543</v>
      </c>
      <c r="N616" s="18">
        <f t="shared" si="242"/>
        <v>0</v>
      </c>
      <c r="O616" s="18">
        <f>O615*(1+$K$7)</f>
        <v>8296521.854610702</v>
      </c>
      <c r="P616" s="29"/>
      <c r="Q616" s="29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x14ac:dyDescent="0.25">
      <c r="A617" s="56"/>
      <c r="B617" s="29"/>
      <c r="C617" s="29"/>
      <c r="D617" s="29"/>
      <c r="E617" s="29"/>
      <c r="F617" s="29"/>
      <c r="G617" s="29"/>
      <c r="H617" s="29"/>
      <c r="I617" s="59">
        <f t="shared" si="239"/>
        <v>602</v>
      </c>
      <c r="J617" s="20">
        <f t="shared" si="245"/>
        <v>19540.180061511466</v>
      </c>
      <c r="K617" s="20">
        <f t="shared" si="245"/>
        <v>9780.9456863454543</v>
      </c>
      <c r="L617" s="20">
        <v>0</v>
      </c>
      <c r="M617" s="20">
        <f t="shared" si="246"/>
        <v>9780.9456863454543</v>
      </c>
      <c r="N617" s="21">
        <f t="shared" si="242"/>
        <v>0</v>
      </c>
      <c r="O617" s="21">
        <f t="shared" si="237"/>
        <v>8296521.854610702</v>
      </c>
      <c r="P617" s="29"/>
      <c r="Q617" s="29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x14ac:dyDescent="0.25">
      <c r="A618" s="56"/>
      <c r="B618" s="29"/>
      <c r="C618" s="29"/>
      <c r="D618" s="29"/>
      <c r="E618" s="29"/>
      <c r="F618" s="29"/>
      <c r="G618" s="29"/>
      <c r="H618" s="29"/>
      <c r="I618" s="59">
        <f t="shared" si="239"/>
        <v>603</v>
      </c>
      <c r="J618" s="20">
        <f t="shared" si="245"/>
        <v>19540.180061511466</v>
      </c>
      <c r="K618" s="20">
        <f t="shared" si="245"/>
        <v>9780.9456863454543</v>
      </c>
      <c r="L618" s="20">
        <v>0</v>
      </c>
      <c r="M618" s="20">
        <f t="shared" si="246"/>
        <v>9780.9456863454543</v>
      </c>
      <c r="N618" s="21">
        <f t="shared" si="242"/>
        <v>0</v>
      </c>
      <c r="O618" s="21">
        <f t="shared" si="237"/>
        <v>8296521.854610702</v>
      </c>
      <c r="P618" s="29"/>
      <c r="Q618" s="29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x14ac:dyDescent="0.25">
      <c r="A619" s="56"/>
      <c r="B619" s="29"/>
      <c r="C619" s="29"/>
      <c r="D619" s="29"/>
      <c r="E619" s="29"/>
      <c r="F619" s="29"/>
      <c r="G619" s="29"/>
      <c r="H619" s="29"/>
      <c r="I619" s="59">
        <f t="shared" si="239"/>
        <v>604</v>
      </c>
      <c r="J619" s="20">
        <f t="shared" si="245"/>
        <v>19540.180061511466</v>
      </c>
      <c r="K619" s="20">
        <f t="shared" si="245"/>
        <v>9780.9456863454543</v>
      </c>
      <c r="L619" s="20">
        <v>0</v>
      </c>
      <c r="M619" s="20">
        <f t="shared" si="246"/>
        <v>9780.9456863454543</v>
      </c>
      <c r="N619" s="21">
        <f t="shared" si="242"/>
        <v>0</v>
      </c>
      <c r="O619" s="21">
        <f t="shared" si="237"/>
        <v>8296521.854610702</v>
      </c>
      <c r="P619" s="29"/>
      <c r="Q619" s="29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x14ac:dyDescent="0.25">
      <c r="A620" s="56"/>
      <c r="B620" s="29"/>
      <c r="C620" s="29"/>
      <c r="D620" s="29"/>
      <c r="E620" s="29"/>
      <c r="F620" s="29"/>
      <c r="G620" s="29"/>
      <c r="H620" s="29"/>
      <c r="I620" s="59">
        <f t="shared" si="239"/>
        <v>605</v>
      </c>
      <c r="J620" s="20">
        <f t="shared" si="245"/>
        <v>19540.180061511466</v>
      </c>
      <c r="K620" s="20">
        <f t="shared" si="245"/>
        <v>9780.9456863454543</v>
      </c>
      <c r="L620" s="20">
        <v>0</v>
      </c>
      <c r="M620" s="20">
        <f t="shared" si="246"/>
        <v>9780.9456863454543</v>
      </c>
      <c r="N620" s="21">
        <f t="shared" si="242"/>
        <v>0</v>
      </c>
      <c r="O620" s="21">
        <f t="shared" si="237"/>
        <v>8296521.854610702</v>
      </c>
      <c r="P620" s="29"/>
      <c r="Q620" s="29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x14ac:dyDescent="0.25">
      <c r="A621" s="56"/>
      <c r="B621" s="29"/>
      <c r="C621" s="29"/>
      <c r="D621" s="29"/>
      <c r="E621" s="29"/>
      <c r="F621" s="29"/>
      <c r="G621" s="29"/>
      <c r="H621" s="29"/>
      <c r="I621" s="59">
        <f t="shared" si="239"/>
        <v>606</v>
      </c>
      <c r="J621" s="20">
        <f t="shared" si="245"/>
        <v>19540.180061511466</v>
      </c>
      <c r="K621" s="20">
        <f t="shared" si="245"/>
        <v>9780.9456863454543</v>
      </c>
      <c r="L621" s="20">
        <v>0</v>
      </c>
      <c r="M621" s="20">
        <f t="shared" si="246"/>
        <v>9780.9456863454543</v>
      </c>
      <c r="N621" s="21">
        <f t="shared" si="242"/>
        <v>0</v>
      </c>
      <c r="O621" s="21">
        <f t="shared" si="237"/>
        <v>8296521.854610702</v>
      </c>
      <c r="P621" s="29"/>
      <c r="Q621" s="29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x14ac:dyDescent="0.25">
      <c r="A622" s="56"/>
      <c r="B622" s="29"/>
      <c r="C622" s="29"/>
      <c r="D622" s="29"/>
      <c r="E622" s="29"/>
      <c r="F622" s="29"/>
      <c r="G622" s="29"/>
      <c r="H622" s="29"/>
      <c r="I622" s="59">
        <f t="shared" si="239"/>
        <v>607</v>
      </c>
      <c r="J622" s="20">
        <f>J621*(1+$K$4)</f>
        <v>19735.581862126583</v>
      </c>
      <c r="K622" s="20">
        <f t="shared" ref="K622" si="247">J622-($O$4+$O$7+$O$9)*POWER((1+$K$4),(I621-6)/12)</f>
        <v>9878.7551432089094</v>
      </c>
      <c r="L622" s="20">
        <v>0</v>
      </c>
      <c r="M622" s="20">
        <f t="shared" si="246"/>
        <v>9878.7551432089094</v>
      </c>
      <c r="N622" s="21">
        <f t="shared" si="242"/>
        <v>0</v>
      </c>
      <c r="O622" s="21">
        <f t="shared" si="237"/>
        <v>8296521.854610702</v>
      </c>
      <c r="P622" s="29"/>
      <c r="Q622" s="29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x14ac:dyDescent="0.25">
      <c r="A623" s="56"/>
      <c r="B623" s="29"/>
      <c r="C623" s="29"/>
      <c r="D623" s="29"/>
      <c r="E623" s="29"/>
      <c r="F623" s="29"/>
      <c r="G623" s="29"/>
      <c r="H623" s="29"/>
      <c r="I623" s="59">
        <f t="shared" si="239"/>
        <v>608</v>
      </c>
      <c r="J623" s="20">
        <f t="shared" si="245"/>
        <v>19735.581862126583</v>
      </c>
      <c r="K623" s="20">
        <f t="shared" si="245"/>
        <v>9878.7551432089094</v>
      </c>
      <c r="L623" s="20">
        <v>0</v>
      </c>
      <c r="M623" s="20">
        <f t="shared" si="246"/>
        <v>9878.7551432089094</v>
      </c>
      <c r="N623" s="21">
        <f t="shared" si="242"/>
        <v>0</v>
      </c>
      <c r="O623" s="21">
        <f t="shared" si="237"/>
        <v>8296521.854610702</v>
      </c>
      <c r="P623" s="29"/>
      <c r="Q623" s="29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x14ac:dyDescent="0.25">
      <c r="A624" s="56"/>
      <c r="B624" s="29"/>
      <c r="C624" s="29"/>
      <c r="D624" s="29"/>
      <c r="E624" s="29"/>
      <c r="F624" s="29"/>
      <c r="G624" s="29"/>
      <c r="H624" s="29"/>
      <c r="I624" s="59">
        <f t="shared" si="239"/>
        <v>609</v>
      </c>
      <c r="J624" s="20">
        <f t="shared" ref="J624:K687" si="248">J623</f>
        <v>19735.581862126583</v>
      </c>
      <c r="K624" s="20">
        <f t="shared" si="248"/>
        <v>9878.7551432089094</v>
      </c>
      <c r="L624" s="20">
        <v>0</v>
      </c>
      <c r="M624" s="20">
        <f t="shared" si="246"/>
        <v>9878.7551432089094</v>
      </c>
      <c r="N624" s="21">
        <f t="shared" si="242"/>
        <v>0</v>
      </c>
      <c r="O624" s="21">
        <f t="shared" si="237"/>
        <v>8296521.854610702</v>
      </c>
      <c r="P624" s="29"/>
      <c r="Q624" s="29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x14ac:dyDescent="0.25">
      <c r="A625" s="56"/>
      <c r="B625" s="29"/>
      <c r="C625" s="29"/>
      <c r="D625" s="29"/>
      <c r="E625" s="29"/>
      <c r="F625" s="29"/>
      <c r="G625" s="29"/>
      <c r="H625" s="29"/>
      <c r="I625" s="59">
        <f t="shared" si="239"/>
        <v>610</v>
      </c>
      <c r="J625" s="20">
        <f t="shared" si="248"/>
        <v>19735.581862126583</v>
      </c>
      <c r="K625" s="20">
        <f t="shared" si="248"/>
        <v>9878.7551432089094</v>
      </c>
      <c r="L625" s="20">
        <v>0</v>
      </c>
      <c r="M625" s="20">
        <f t="shared" si="246"/>
        <v>9878.7551432089094</v>
      </c>
      <c r="N625" s="21">
        <f t="shared" si="242"/>
        <v>0</v>
      </c>
      <c r="O625" s="21">
        <f t="shared" si="237"/>
        <v>8296521.854610702</v>
      </c>
      <c r="P625" s="29"/>
      <c r="Q625" s="29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x14ac:dyDescent="0.25">
      <c r="A626" s="56"/>
      <c r="B626" s="29"/>
      <c r="C626" s="29"/>
      <c r="D626" s="29"/>
      <c r="E626" s="29"/>
      <c r="F626" s="29"/>
      <c r="G626" s="29"/>
      <c r="H626" s="29"/>
      <c r="I626" s="59">
        <f t="shared" si="239"/>
        <v>611</v>
      </c>
      <c r="J626" s="20">
        <f t="shared" si="248"/>
        <v>19735.581862126583</v>
      </c>
      <c r="K626" s="20">
        <f t="shared" si="248"/>
        <v>9878.7551432089094</v>
      </c>
      <c r="L626" s="20">
        <v>0</v>
      </c>
      <c r="M626" s="20">
        <f t="shared" si="246"/>
        <v>9878.7551432089094</v>
      </c>
      <c r="N626" s="21">
        <f t="shared" si="242"/>
        <v>0</v>
      </c>
      <c r="O626" s="21">
        <f t="shared" si="237"/>
        <v>8296521.854610702</v>
      </c>
      <c r="P626" s="29"/>
      <c r="Q626" s="29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x14ac:dyDescent="0.25">
      <c r="A627" s="56"/>
      <c r="B627" s="29"/>
      <c r="C627" s="29"/>
      <c r="D627" s="29"/>
      <c r="E627" s="29"/>
      <c r="F627" s="29"/>
      <c r="G627" s="29"/>
      <c r="H627" s="29"/>
      <c r="I627" s="60">
        <f t="shared" si="239"/>
        <v>612</v>
      </c>
      <c r="J627" s="23">
        <f t="shared" si="248"/>
        <v>19735.581862126583</v>
      </c>
      <c r="K627" s="23">
        <f t="shared" si="248"/>
        <v>9878.7551432089094</v>
      </c>
      <c r="L627" s="23">
        <v>0</v>
      </c>
      <c r="M627" s="23">
        <f t="shared" si="246"/>
        <v>9878.7551432089094</v>
      </c>
      <c r="N627" s="24">
        <f t="shared" si="242"/>
        <v>0</v>
      </c>
      <c r="O627" s="24">
        <f t="shared" si="237"/>
        <v>8296521.854610702</v>
      </c>
      <c r="P627" s="29"/>
      <c r="Q627" s="29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x14ac:dyDescent="0.25">
      <c r="A628" s="56"/>
      <c r="B628" s="29"/>
      <c r="C628" s="29"/>
      <c r="D628" s="29"/>
      <c r="E628" s="29"/>
      <c r="F628" s="29"/>
      <c r="G628" s="29"/>
      <c r="H628" s="29"/>
      <c r="I628" s="62">
        <f t="shared" si="239"/>
        <v>613</v>
      </c>
      <c r="J628" s="17">
        <f t="shared" si="248"/>
        <v>19735.581862126583</v>
      </c>
      <c r="K628" s="17">
        <f t="shared" si="248"/>
        <v>9878.7551432089094</v>
      </c>
      <c r="L628" s="17">
        <v>0</v>
      </c>
      <c r="M628" s="17">
        <f t="shared" si="246"/>
        <v>9878.7551432089094</v>
      </c>
      <c r="N628" s="18">
        <f t="shared" si="242"/>
        <v>0</v>
      </c>
      <c r="O628" s="18">
        <f>O627*(1+$K$7)</f>
        <v>8420969.6824298613</v>
      </c>
      <c r="P628" s="29"/>
      <c r="Q628" s="29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x14ac:dyDescent="0.25">
      <c r="A629" s="56"/>
      <c r="B629" s="29"/>
      <c r="C629" s="29"/>
      <c r="D629" s="29"/>
      <c r="E629" s="29"/>
      <c r="F629" s="29"/>
      <c r="G629" s="29"/>
      <c r="H629" s="29"/>
      <c r="I629" s="59">
        <f t="shared" si="239"/>
        <v>614</v>
      </c>
      <c r="J629" s="20">
        <f t="shared" si="248"/>
        <v>19735.581862126583</v>
      </c>
      <c r="K629" s="20">
        <f t="shared" si="248"/>
        <v>9878.7551432089094</v>
      </c>
      <c r="L629" s="20">
        <v>0</v>
      </c>
      <c r="M629" s="20">
        <f t="shared" si="246"/>
        <v>9878.7551432089094</v>
      </c>
      <c r="N629" s="21">
        <f t="shared" si="242"/>
        <v>0</v>
      </c>
      <c r="O629" s="21">
        <f t="shared" si="237"/>
        <v>8420969.6824298613</v>
      </c>
      <c r="P629" s="29"/>
      <c r="Q629" s="29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x14ac:dyDescent="0.25">
      <c r="A630" s="56"/>
      <c r="B630" s="29"/>
      <c r="C630" s="29"/>
      <c r="D630" s="29"/>
      <c r="E630" s="29"/>
      <c r="F630" s="29"/>
      <c r="G630" s="29"/>
      <c r="H630" s="29"/>
      <c r="I630" s="59">
        <f t="shared" si="239"/>
        <v>615</v>
      </c>
      <c r="J630" s="20">
        <f t="shared" si="248"/>
        <v>19735.581862126583</v>
      </c>
      <c r="K630" s="20">
        <f t="shared" si="248"/>
        <v>9878.7551432089094</v>
      </c>
      <c r="L630" s="20">
        <v>0</v>
      </c>
      <c r="M630" s="20">
        <f t="shared" si="246"/>
        <v>9878.7551432089094</v>
      </c>
      <c r="N630" s="21">
        <f t="shared" si="242"/>
        <v>0</v>
      </c>
      <c r="O630" s="21">
        <f t="shared" si="237"/>
        <v>8420969.6824298613</v>
      </c>
      <c r="P630" s="29"/>
      <c r="Q630" s="29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x14ac:dyDescent="0.25">
      <c r="A631" s="56"/>
      <c r="B631" s="29"/>
      <c r="C631" s="29"/>
      <c r="D631" s="29"/>
      <c r="E631" s="29"/>
      <c r="F631" s="29"/>
      <c r="G631" s="29"/>
      <c r="H631" s="29"/>
      <c r="I631" s="59">
        <f t="shared" si="239"/>
        <v>616</v>
      </c>
      <c r="J631" s="20">
        <f t="shared" si="248"/>
        <v>19735.581862126583</v>
      </c>
      <c r="K631" s="20">
        <f t="shared" si="248"/>
        <v>9878.7551432089094</v>
      </c>
      <c r="L631" s="20">
        <v>0</v>
      </c>
      <c r="M631" s="20">
        <f t="shared" si="246"/>
        <v>9878.7551432089094</v>
      </c>
      <c r="N631" s="21">
        <f t="shared" si="242"/>
        <v>0</v>
      </c>
      <c r="O631" s="21">
        <f t="shared" si="237"/>
        <v>8420969.6824298613</v>
      </c>
      <c r="P631" s="29"/>
      <c r="Q631" s="29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x14ac:dyDescent="0.25">
      <c r="A632" s="56"/>
      <c r="B632" s="29"/>
      <c r="C632" s="29"/>
      <c r="D632" s="29"/>
      <c r="E632" s="29"/>
      <c r="F632" s="29"/>
      <c r="G632" s="29"/>
      <c r="H632" s="29"/>
      <c r="I632" s="59">
        <f t="shared" si="239"/>
        <v>617</v>
      </c>
      <c r="J632" s="20">
        <f t="shared" si="248"/>
        <v>19735.581862126583</v>
      </c>
      <c r="K632" s="20">
        <f t="shared" si="248"/>
        <v>9878.7551432089094</v>
      </c>
      <c r="L632" s="20">
        <v>0</v>
      </c>
      <c r="M632" s="20">
        <f t="shared" si="246"/>
        <v>9878.7551432089094</v>
      </c>
      <c r="N632" s="21">
        <f t="shared" si="242"/>
        <v>0</v>
      </c>
      <c r="O632" s="21">
        <f t="shared" si="237"/>
        <v>8420969.6824298613</v>
      </c>
      <c r="P632" s="29"/>
      <c r="Q632" s="29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x14ac:dyDescent="0.25">
      <c r="A633" s="56"/>
      <c r="B633" s="29"/>
      <c r="C633" s="29"/>
      <c r="D633" s="29"/>
      <c r="E633" s="29"/>
      <c r="F633" s="29"/>
      <c r="G633" s="29"/>
      <c r="H633" s="29"/>
      <c r="I633" s="59">
        <f t="shared" si="239"/>
        <v>618</v>
      </c>
      <c r="J633" s="20">
        <f t="shared" si="248"/>
        <v>19735.581862126583</v>
      </c>
      <c r="K633" s="20">
        <f t="shared" si="248"/>
        <v>9878.7551432089094</v>
      </c>
      <c r="L633" s="20">
        <v>0</v>
      </c>
      <c r="M633" s="20">
        <f t="shared" si="246"/>
        <v>9878.7551432089094</v>
      </c>
      <c r="N633" s="21">
        <f t="shared" si="242"/>
        <v>0</v>
      </c>
      <c r="O633" s="21">
        <f t="shared" ref="O633:O696" si="249">O632</f>
        <v>8420969.6824298613</v>
      </c>
      <c r="P633" s="29"/>
      <c r="Q633" s="29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x14ac:dyDescent="0.25">
      <c r="A634" s="56"/>
      <c r="B634" s="29"/>
      <c r="C634" s="29"/>
      <c r="D634" s="29"/>
      <c r="E634" s="29"/>
      <c r="F634" s="29"/>
      <c r="G634" s="29"/>
      <c r="H634" s="29"/>
      <c r="I634" s="59">
        <f t="shared" si="239"/>
        <v>619</v>
      </c>
      <c r="J634" s="20">
        <f>J633*(1+$K$4)</f>
        <v>19932.937680747847</v>
      </c>
      <c r="K634" s="20">
        <f t="shared" ref="K634" si="250">J634-($O$4+$O$7+$O$9)*POWER((1+$K$4),(I633-6)/12)</f>
        <v>9977.5426946409989</v>
      </c>
      <c r="L634" s="20">
        <v>0</v>
      </c>
      <c r="M634" s="20">
        <f t="shared" si="246"/>
        <v>9977.5426946409989</v>
      </c>
      <c r="N634" s="21">
        <f t="shared" si="242"/>
        <v>0</v>
      </c>
      <c r="O634" s="21">
        <f t="shared" si="249"/>
        <v>8420969.6824298613</v>
      </c>
      <c r="P634" s="29"/>
      <c r="Q634" s="29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x14ac:dyDescent="0.25">
      <c r="A635" s="56"/>
      <c r="B635" s="29"/>
      <c r="C635" s="29"/>
      <c r="D635" s="29"/>
      <c r="E635" s="29"/>
      <c r="F635" s="29"/>
      <c r="G635" s="29"/>
      <c r="H635" s="29"/>
      <c r="I635" s="59">
        <f t="shared" si="239"/>
        <v>620</v>
      </c>
      <c r="J635" s="20">
        <f t="shared" si="248"/>
        <v>19932.937680747847</v>
      </c>
      <c r="K635" s="20">
        <f t="shared" si="248"/>
        <v>9977.5426946409989</v>
      </c>
      <c r="L635" s="20">
        <v>0</v>
      </c>
      <c r="M635" s="20">
        <f t="shared" si="246"/>
        <v>9977.5426946409989</v>
      </c>
      <c r="N635" s="21">
        <f t="shared" si="242"/>
        <v>0</v>
      </c>
      <c r="O635" s="21">
        <f t="shared" si="249"/>
        <v>8420969.6824298613</v>
      </c>
      <c r="P635" s="29"/>
      <c r="Q635" s="29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x14ac:dyDescent="0.25">
      <c r="A636" s="56"/>
      <c r="B636" s="29"/>
      <c r="C636" s="29"/>
      <c r="D636" s="29"/>
      <c r="E636" s="29"/>
      <c r="F636" s="29"/>
      <c r="G636" s="29"/>
      <c r="H636" s="29"/>
      <c r="I636" s="59">
        <f t="shared" si="239"/>
        <v>621</v>
      </c>
      <c r="J636" s="20">
        <f t="shared" si="248"/>
        <v>19932.937680747847</v>
      </c>
      <c r="K636" s="20">
        <f t="shared" si="248"/>
        <v>9977.5426946409989</v>
      </c>
      <c r="L636" s="20">
        <v>0</v>
      </c>
      <c r="M636" s="20">
        <f t="shared" si="246"/>
        <v>9977.5426946409989</v>
      </c>
      <c r="N636" s="21">
        <f t="shared" si="242"/>
        <v>0</v>
      </c>
      <c r="O636" s="21">
        <f t="shared" si="249"/>
        <v>8420969.6824298613</v>
      </c>
      <c r="P636" s="29"/>
      <c r="Q636" s="29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x14ac:dyDescent="0.25">
      <c r="A637" s="56"/>
      <c r="B637" s="29"/>
      <c r="C637" s="29"/>
      <c r="D637" s="29"/>
      <c r="E637" s="29"/>
      <c r="F637" s="29"/>
      <c r="G637" s="29"/>
      <c r="H637" s="29"/>
      <c r="I637" s="59">
        <f t="shared" si="239"/>
        <v>622</v>
      </c>
      <c r="J637" s="20">
        <f t="shared" si="248"/>
        <v>19932.937680747847</v>
      </c>
      <c r="K637" s="20">
        <f t="shared" si="248"/>
        <v>9977.5426946409989</v>
      </c>
      <c r="L637" s="20">
        <v>0</v>
      </c>
      <c r="M637" s="20">
        <f t="shared" si="246"/>
        <v>9977.5426946409989</v>
      </c>
      <c r="N637" s="21">
        <f t="shared" si="242"/>
        <v>0</v>
      </c>
      <c r="O637" s="21">
        <f t="shared" si="249"/>
        <v>8420969.6824298613</v>
      </c>
      <c r="P637" s="29"/>
      <c r="Q637" s="29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x14ac:dyDescent="0.25">
      <c r="A638" s="56"/>
      <c r="B638" s="29"/>
      <c r="C638" s="29"/>
      <c r="D638" s="29"/>
      <c r="E638" s="29"/>
      <c r="F638" s="29"/>
      <c r="G638" s="29"/>
      <c r="H638" s="29"/>
      <c r="I638" s="59">
        <f t="shared" si="239"/>
        <v>623</v>
      </c>
      <c r="J638" s="20">
        <f t="shared" si="248"/>
        <v>19932.937680747847</v>
      </c>
      <c r="K638" s="20">
        <f t="shared" si="248"/>
        <v>9977.5426946409989</v>
      </c>
      <c r="L638" s="20">
        <v>0</v>
      </c>
      <c r="M638" s="20">
        <f t="shared" si="246"/>
        <v>9977.5426946409989</v>
      </c>
      <c r="N638" s="21">
        <f t="shared" si="242"/>
        <v>0</v>
      </c>
      <c r="O638" s="21">
        <f t="shared" si="249"/>
        <v>8420969.6824298613</v>
      </c>
      <c r="P638" s="29"/>
      <c r="Q638" s="29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x14ac:dyDescent="0.25">
      <c r="A639" s="56"/>
      <c r="B639" s="29"/>
      <c r="C639" s="29"/>
      <c r="D639" s="29"/>
      <c r="E639" s="29"/>
      <c r="F639" s="29"/>
      <c r="G639" s="29"/>
      <c r="H639" s="29"/>
      <c r="I639" s="60">
        <f t="shared" ref="I639:I702" si="251">I638+1</f>
        <v>624</v>
      </c>
      <c r="J639" s="23">
        <f t="shared" si="248"/>
        <v>19932.937680747847</v>
      </c>
      <c r="K639" s="23">
        <f t="shared" si="248"/>
        <v>9977.5426946409989</v>
      </c>
      <c r="L639" s="23">
        <v>0</v>
      </c>
      <c r="M639" s="23">
        <f t="shared" si="246"/>
        <v>9977.5426946409989</v>
      </c>
      <c r="N639" s="24">
        <f t="shared" si="242"/>
        <v>0</v>
      </c>
      <c r="O639" s="24">
        <f t="shared" si="249"/>
        <v>8420969.6824298613</v>
      </c>
      <c r="P639" s="29"/>
      <c r="Q639" s="29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x14ac:dyDescent="0.25">
      <c r="A640" s="56"/>
      <c r="B640" s="29"/>
      <c r="C640" s="29"/>
      <c r="D640" s="29"/>
      <c r="E640" s="29"/>
      <c r="F640" s="29"/>
      <c r="G640" s="29"/>
      <c r="H640" s="29"/>
      <c r="I640" s="62">
        <f t="shared" si="251"/>
        <v>625</v>
      </c>
      <c r="J640" s="17">
        <f t="shared" si="248"/>
        <v>19932.937680747847</v>
      </c>
      <c r="K640" s="17">
        <f t="shared" si="248"/>
        <v>9977.5426946409989</v>
      </c>
      <c r="L640" s="17">
        <v>0</v>
      </c>
      <c r="M640" s="17">
        <f t="shared" si="246"/>
        <v>9977.5426946409989</v>
      </c>
      <c r="N640" s="18">
        <f t="shared" si="242"/>
        <v>0</v>
      </c>
      <c r="O640" s="18">
        <f>O639*(1+$K$7)</f>
        <v>8547284.2276663091</v>
      </c>
      <c r="P640" s="29"/>
      <c r="Q640" s="29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x14ac:dyDescent="0.25">
      <c r="A641" s="56"/>
      <c r="B641" s="29"/>
      <c r="C641" s="29"/>
      <c r="D641" s="29"/>
      <c r="E641" s="29"/>
      <c r="F641" s="29"/>
      <c r="G641" s="29"/>
      <c r="H641" s="29"/>
      <c r="I641" s="59">
        <f t="shared" si="251"/>
        <v>626</v>
      </c>
      <c r="J641" s="20">
        <f t="shared" si="248"/>
        <v>19932.937680747847</v>
      </c>
      <c r="K641" s="20">
        <f t="shared" si="248"/>
        <v>9977.5426946409989</v>
      </c>
      <c r="L641" s="20">
        <v>0</v>
      </c>
      <c r="M641" s="20">
        <f t="shared" si="246"/>
        <v>9977.5426946409989</v>
      </c>
      <c r="N641" s="21">
        <f t="shared" si="242"/>
        <v>0</v>
      </c>
      <c r="O641" s="21">
        <f t="shared" si="249"/>
        <v>8547284.2276663091</v>
      </c>
      <c r="P641" s="29"/>
      <c r="Q641" s="29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x14ac:dyDescent="0.25">
      <c r="A642" s="56"/>
      <c r="B642" s="29"/>
      <c r="C642" s="29"/>
      <c r="D642" s="29"/>
      <c r="E642" s="29"/>
      <c r="F642" s="29"/>
      <c r="G642" s="29"/>
      <c r="H642" s="29"/>
      <c r="I642" s="59">
        <f t="shared" si="251"/>
        <v>627</v>
      </c>
      <c r="J642" s="20">
        <f t="shared" si="248"/>
        <v>19932.937680747847</v>
      </c>
      <c r="K642" s="20">
        <f t="shared" si="248"/>
        <v>9977.5426946409989</v>
      </c>
      <c r="L642" s="20">
        <v>0</v>
      </c>
      <c r="M642" s="20">
        <f t="shared" si="246"/>
        <v>9977.5426946409989</v>
      </c>
      <c r="N642" s="21">
        <f t="shared" si="242"/>
        <v>0</v>
      </c>
      <c r="O642" s="21">
        <f t="shared" si="249"/>
        <v>8547284.2276663091</v>
      </c>
      <c r="P642" s="29"/>
      <c r="Q642" s="29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x14ac:dyDescent="0.25">
      <c r="A643" s="56"/>
      <c r="B643" s="29"/>
      <c r="C643" s="29"/>
      <c r="D643" s="29"/>
      <c r="E643" s="29"/>
      <c r="F643" s="29"/>
      <c r="G643" s="29"/>
      <c r="H643" s="29"/>
      <c r="I643" s="59">
        <f t="shared" si="251"/>
        <v>628</v>
      </c>
      <c r="J643" s="20">
        <f t="shared" si="248"/>
        <v>19932.937680747847</v>
      </c>
      <c r="K643" s="20">
        <f t="shared" si="248"/>
        <v>9977.5426946409989</v>
      </c>
      <c r="L643" s="20">
        <v>0</v>
      </c>
      <c r="M643" s="20">
        <f t="shared" si="246"/>
        <v>9977.5426946409989</v>
      </c>
      <c r="N643" s="21">
        <f t="shared" si="242"/>
        <v>0</v>
      </c>
      <c r="O643" s="21">
        <f t="shared" si="249"/>
        <v>8547284.2276663091</v>
      </c>
      <c r="P643" s="29"/>
      <c r="Q643" s="29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x14ac:dyDescent="0.25">
      <c r="A644" s="56"/>
      <c r="B644" s="29"/>
      <c r="C644" s="29"/>
      <c r="D644" s="29"/>
      <c r="E644" s="29"/>
      <c r="F644" s="29"/>
      <c r="G644" s="29"/>
      <c r="H644" s="29"/>
      <c r="I644" s="59">
        <f t="shared" si="251"/>
        <v>629</v>
      </c>
      <c r="J644" s="20">
        <f t="shared" si="248"/>
        <v>19932.937680747847</v>
      </c>
      <c r="K644" s="20">
        <f t="shared" si="248"/>
        <v>9977.5426946409989</v>
      </c>
      <c r="L644" s="20">
        <v>0</v>
      </c>
      <c r="M644" s="20">
        <f t="shared" si="246"/>
        <v>9977.5426946409989</v>
      </c>
      <c r="N644" s="21">
        <f t="shared" si="242"/>
        <v>0</v>
      </c>
      <c r="O644" s="21">
        <f t="shared" si="249"/>
        <v>8547284.2276663091</v>
      </c>
      <c r="P644" s="29"/>
      <c r="Q644" s="29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x14ac:dyDescent="0.25">
      <c r="A645" s="56"/>
      <c r="B645" s="29"/>
      <c r="C645" s="29"/>
      <c r="D645" s="29"/>
      <c r="E645" s="29"/>
      <c r="F645" s="29"/>
      <c r="G645" s="29"/>
      <c r="H645" s="29"/>
      <c r="I645" s="59">
        <f t="shared" si="251"/>
        <v>630</v>
      </c>
      <c r="J645" s="20">
        <f t="shared" si="248"/>
        <v>19932.937680747847</v>
      </c>
      <c r="K645" s="20">
        <f t="shared" si="248"/>
        <v>9977.5426946409989</v>
      </c>
      <c r="L645" s="20">
        <v>0</v>
      </c>
      <c r="M645" s="20">
        <f t="shared" si="246"/>
        <v>9977.5426946409989</v>
      </c>
      <c r="N645" s="21">
        <f t="shared" si="242"/>
        <v>0</v>
      </c>
      <c r="O645" s="21">
        <f t="shared" si="249"/>
        <v>8547284.2276663091</v>
      </c>
      <c r="P645" s="29"/>
      <c r="Q645" s="29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x14ac:dyDescent="0.25">
      <c r="A646" s="56"/>
      <c r="B646" s="29"/>
      <c r="C646" s="29"/>
      <c r="D646" s="29"/>
      <c r="E646" s="29"/>
      <c r="F646" s="29"/>
      <c r="G646" s="29"/>
      <c r="H646" s="29"/>
      <c r="I646" s="59">
        <f t="shared" si="251"/>
        <v>631</v>
      </c>
      <c r="J646" s="20">
        <f>J645*(1+$K$4)</f>
        <v>20132.267057555327</v>
      </c>
      <c r="K646" s="20">
        <f t="shared" ref="K646" si="252">J646-($O$4+$O$7+$O$9)*POWER((1+$K$4),(I645-6)/12)</f>
        <v>10077.31812158741</v>
      </c>
      <c r="L646" s="20">
        <v>0</v>
      </c>
      <c r="M646" s="20">
        <f t="shared" si="246"/>
        <v>10077.31812158741</v>
      </c>
      <c r="N646" s="21">
        <f t="shared" si="242"/>
        <v>0</v>
      </c>
      <c r="O646" s="21">
        <f t="shared" si="249"/>
        <v>8547284.2276663091</v>
      </c>
      <c r="P646" s="29"/>
      <c r="Q646" s="29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x14ac:dyDescent="0.25">
      <c r="A647" s="56"/>
      <c r="B647" s="29"/>
      <c r="C647" s="29"/>
      <c r="D647" s="29"/>
      <c r="E647" s="29"/>
      <c r="F647" s="29"/>
      <c r="G647" s="29"/>
      <c r="H647" s="29"/>
      <c r="I647" s="59">
        <f t="shared" si="251"/>
        <v>632</v>
      </c>
      <c r="J647" s="20">
        <f t="shared" si="248"/>
        <v>20132.267057555327</v>
      </c>
      <c r="K647" s="20">
        <f t="shared" si="248"/>
        <v>10077.31812158741</v>
      </c>
      <c r="L647" s="20">
        <v>0</v>
      </c>
      <c r="M647" s="20">
        <f t="shared" si="246"/>
        <v>10077.31812158741</v>
      </c>
      <c r="N647" s="21">
        <f t="shared" si="242"/>
        <v>0</v>
      </c>
      <c r="O647" s="21">
        <f t="shared" si="249"/>
        <v>8547284.2276663091</v>
      </c>
      <c r="P647" s="29"/>
      <c r="Q647" s="29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x14ac:dyDescent="0.25">
      <c r="A648" s="56"/>
      <c r="B648" s="29"/>
      <c r="C648" s="29"/>
      <c r="D648" s="29"/>
      <c r="E648" s="29"/>
      <c r="F648" s="29"/>
      <c r="G648" s="29"/>
      <c r="H648" s="29"/>
      <c r="I648" s="59">
        <f t="shared" si="251"/>
        <v>633</v>
      </c>
      <c r="J648" s="20">
        <f t="shared" si="248"/>
        <v>20132.267057555327</v>
      </c>
      <c r="K648" s="20">
        <f t="shared" si="248"/>
        <v>10077.31812158741</v>
      </c>
      <c r="L648" s="20">
        <v>0</v>
      </c>
      <c r="M648" s="20">
        <f t="shared" si="246"/>
        <v>10077.31812158741</v>
      </c>
      <c r="N648" s="21">
        <f t="shared" si="242"/>
        <v>0</v>
      </c>
      <c r="O648" s="21">
        <f t="shared" si="249"/>
        <v>8547284.2276663091</v>
      </c>
      <c r="P648" s="29"/>
      <c r="Q648" s="29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x14ac:dyDescent="0.25">
      <c r="A649" s="56"/>
      <c r="B649" s="29"/>
      <c r="C649" s="29"/>
      <c r="D649" s="29"/>
      <c r="E649" s="29"/>
      <c r="F649" s="29"/>
      <c r="G649" s="29"/>
      <c r="H649" s="29"/>
      <c r="I649" s="59">
        <f t="shared" si="251"/>
        <v>634</v>
      </c>
      <c r="J649" s="20">
        <f t="shared" si="248"/>
        <v>20132.267057555327</v>
      </c>
      <c r="K649" s="20">
        <f t="shared" si="248"/>
        <v>10077.31812158741</v>
      </c>
      <c r="L649" s="20">
        <v>0</v>
      </c>
      <c r="M649" s="20">
        <f t="shared" si="246"/>
        <v>10077.31812158741</v>
      </c>
      <c r="N649" s="21">
        <f t="shared" si="242"/>
        <v>0</v>
      </c>
      <c r="O649" s="21">
        <f t="shared" si="249"/>
        <v>8547284.2276663091</v>
      </c>
      <c r="P649" s="29"/>
      <c r="Q649" s="29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x14ac:dyDescent="0.25">
      <c r="A650" s="56"/>
      <c r="B650" s="29"/>
      <c r="C650" s="29"/>
      <c r="D650" s="29"/>
      <c r="E650" s="29"/>
      <c r="F650" s="29"/>
      <c r="G650" s="29"/>
      <c r="H650" s="29"/>
      <c r="I650" s="59">
        <f t="shared" si="251"/>
        <v>635</v>
      </c>
      <c r="J650" s="20">
        <f t="shared" si="248"/>
        <v>20132.267057555327</v>
      </c>
      <c r="K650" s="20">
        <f t="shared" si="248"/>
        <v>10077.31812158741</v>
      </c>
      <c r="L650" s="20">
        <v>0</v>
      </c>
      <c r="M650" s="20">
        <f t="shared" si="246"/>
        <v>10077.31812158741</v>
      </c>
      <c r="N650" s="21">
        <f t="shared" si="242"/>
        <v>0</v>
      </c>
      <c r="O650" s="21">
        <f t="shared" si="249"/>
        <v>8547284.2276663091</v>
      </c>
      <c r="P650" s="29"/>
      <c r="Q650" s="29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x14ac:dyDescent="0.25">
      <c r="A651" s="56"/>
      <c r="B651" s="29"/>
      <c r="C651" s="29"/>
      <c r="D651" s="29"/>
      <c r="E651" s="29"/>
      <c r="F651" s="29"/>
      <c r="G651" s="29"/>
      <c r="H651" s="29"/>
      <c r="I651" s="60">
        <f t="shared" si="251"/>
        <v>636</v>
      </c>
      <c r="J651" s="23">
        <f t="shared" si="248"/>
        <v>20132.267057555327</v>
      </c>
      <c r="K651" s="23">
        <f t="shared" si="248"/>
        <v>10077.31812158741</v>
      </c>
      <c r="L651" s="23">
        <v>0</v>
      </c>
      <c r="M651" s="23">
        <f t="shared" si="246"/>
        <v>10077.31812158741</v>
      </c>
      <c r="N651" s="24">
        <f t="shared" si="242"/>
        <v>0</v>
      </c>
      <c r="O651" s="24">
        <f t="shared" si="249"/>
        <v>8547284.2276663091</v>
      </c>
      <c r="P651" s="29"/>
      <c r="Q651" s="29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x14ac:dyDescent="0.25">
      <c r="A652" s="56"/>
      <c r="B652" s="29"/>
      <c r="C652" s="29"/>
      <c r="D652" s="29"/>
      <c r="E652" s="29"/>
      <c r="F652" s="29"/>
      <c r="G652" s="29"/>
      <c r="H652" s="29"/>
      <c r="I652" s="62">
        <f t="shared" si="251"/>
        <v>637</v>
      </c>
      <c r="J652" s="17">
        <f t="shared" si="248"/>
        <v>20132.267057555327</v>
      </c>
      <c r="K652" s="17">
        <f t="shared" si="248"/>
        <v>10077.31812158741</v>
      </c>
      <c r="L652" s="17">
        <v>0</v>
      </c>
      <c r="M652" s="17">
        <f t="shared" si="246"/>
        <v>10077.31812158741</v>
      </c>
      <c r="N652" s="18">
        <f t="shared" si="242"/>
        <v>0</v>
      </c>
      <c r="O652" s="18">
        <f>O651*(1+$K$7)</f>
        <v>8675493.491081303</v>
      </c>
      <c r="P652" s="29"/>
      <c r="Q652" s="29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x14ac:dyDescent="0.25">
      <c r="A653" s="56"/>
      <c r="B653" s="29"/>
      <c r="C653" s="29"/>
      <c r="D653" s="29"/>
      <c r="E653" s="29"/>
      <c r="F653" s="29"/>
      <c r="G653" s="29"/>
      <c r="H653" s="29"/>
      <c r="I653" s="59">
        <f t="shared" si="251"/>
        <v>638</v>
      </c>
      <c r="J653" s="20">
        <f t="shared" si="248"/>
        <v>20132.267057555327</v>
      </c>
      <c r="K653" s="20">
        <f t="shared" si="248"/>
        <v>10077.31812158741</v>
      </c>
      <c r="L653" s="20">
        <v>0</v>
      </c>
      <c r="M653" s="20">
        <f t="shared" si="246"/>
        <v>10077.31812158741</v>
      </c>
      <c r="N653" s="21">
        <f t="shared" si="242"/>
        <v>0</v>
      </c>
      <c r="O653" s="21">
        <f t="shared" si="249"/>
        <v>8675493.491081303</v>
      </c>
      <c r="P653" s="29"/>
      <c r="Q653" s="29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x14ac:dyDescent="0.25">
      <c r="A654" s="56"/>
      <c r="B654" s="29"/>
      <c r="C654" s="29"/>
      <c r="D654" s="29"/>
      <c r="E654" s="29"/>
      <c r="F654" s="29"/>
      <c r="G654" s="29"/>
      <c r="H654" s="29"/>
      <c r="I654" s="59">
        <f t="shared" si="251"/>
        <v>639</v>
      </c>
      <c r="J654" s="20">
        <f t="shared" si="248"/>
        <v>20132.267057555327</v>
      </c>
      <c r="K654" s="20">
        <f t="shared" si="248"/>
        <v>10077.31812158741</v>
      </c>
      <c r="L654" s="20">
        <v>0</v>
      </c>
      <c r="M654" s="20">
        <f t="shared" si="246"/>
        <v>10077.31812158741</v>
      </c>
      <c r="N654" s="21">
        <f t="shared" si="242"/>
        <v>0</v>
      </c>
      <c r="O654" s="21">
        <f t="shared" si="249"/>
        <v>8675493.491081303</v>
      </c>
      <c r="P654" s="29"/>
      <c r="Q654" s="29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x14ac:dyDescent="0.25">
      <c r="A655" s="56"/>
      <c r="B655" s="29"/>
      <c r="C655" s="29"/>
      <c r="D655" s="29"/>
      <c r="E655" s="29"/>
      <c r="F655" s="29"/>
      <c r="G655" s="29"/>
      <c r="H655" s="29"/>
      <c r="I655" s="59">
        <f t="shared" si="251"/>
        <v>640</v>
      </c>
      <c r="J655" s="20">
        <f t="shared" si="248"/>
        <v>20132.267057555327</v>
      </c>
      <c r="K655" s="20">
        <f t="shared" si="248"/>
        <v>10077.31812158741</v>
      </c>
      <c r="L655" s="20">
        <v>0</v>
      </c>
      <c r="M655" s="20">
        <f t="shared" si="246"/>
        <v>10077.31812158741</v>
      </c>
      <c r="N655" s="21">
        <f t="shared" si="242"/>
        <v>0</v>
      </c>
      <c r="O655" s="21">
        <f t="shared" si="249"/>
        <v>8675493.491081303</v>
      </c>
      <c r="P655" s="29"/>
      <c r="Q655" s="29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x14ac:dyDescent="0.25">
      <c r="A656" s="56"/>
      <c r="B656" s="29"/>
      <c r="C656" s="29"/>
      <c r="D656" s="29"/>
      <c r="E656" s="29"/>
      <c r="F656" s="29"/>
      <c r="G656" s="29"/>
      <c r="H656" s="29"/>
      <c r="I656" s="59">
        <f t="shared" si="251"/>
        <v>641</v>
      </c>
      <c r="J656" s="20">
        <f t="shared" si="248"/>
        <v>20132.267057555327</v>
      </c>
      <c r="K656" s="20">
        <f t="shared" si="248"/>
        <v>10077.31812158741</v>
      </c>
      <c r="L656" s="20">
        <v>0</v>
      </c>
      <c r="M656" s="20">
        <f t="shared" si="246"/>
        <v>10077.31812158741</v>
      </c>
      <c r="N656" s="21">
        <f t="shared" si="242"/>
        <v>0</v>
      </c>
      <c r="O656" s="21">
        <f t="shared" si="249"/>
        <v>8675493.491081303</v>
      </c>
      <c r="P656" s="29"/>
      <c r="Q656" s="29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x14ac:dyDescent="0.25">
      <c r="A657" s="56"/>
      <c r="B657" s="29"/>
      <c r="C657" s="29"/>
      <c r="D657" s="29"/>
      <c r="E657" s="29"/>
      <c r="F657" s="29"/>
      <c r="G657" s="29"/>
      <c r="H657" s="29"/>
      <c r="I657" s="59">
        <f t="shared" si="251"/>
        <v>642</v>
      </c>
      <c r="J657" s="20">
        <f t="shared" si="248"/>
        <v>20132.267057555327</v>
      </c>
      <c r="K657" s="20">
        <f t="shared" si="248"/>
        <v>10077.31812158741</v>
      </c>
      <c r="L657" s="20">
        <v>0</v>
      </c>
      <c r="M657" s="20">
        <f t="shared" si="246"/>
        <v>10077.31812158741</v>
      </c>
      <c r="N657" s="21">
        <f t="shared" si="242"/>
        <v>0</v>
      </c>
      <c r="O657" s="21">
        <f t="shared" si="249"/>
        <v>8675493.491081303</v>
      </c>
      <c r="P657" s="29"/>
      <c r="Q657" s="29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x14ac:dyDescent="0.25">
      <c r="A658" s="56"/>
      <c r="B658" s="29"/>
      <c r="C658" s="29"/>
      <c r="D658" s="29"/>
      <c r="E658" s="29"/>
      <c r="F658" s="29"/>
      <c r="G658" s="29"/>
      <c r="H658" s="29"/>
      <c r="I658" s="59">
        <f t="shared" si="251"/>
        <v>643</v>
      </c>
      <c r="J658" s="20">
        <f>J657*(1+$K$4)</f>
        <v>20333.589728130883</v>
      </c>
      <c r="K658" s="20">
        <f t="shared" ref="K658" si="253">J658-($O$4+$O$7+$O$9)*POWER((1+$K$4),(I657-6)/12)</f>
        <v>10178.091302803288</v>
      </c>
      <c r="L658" s="20">
        <v>0</v>
      </c>
      <c r="M658" s="20">
        <f t="shared" si="246"/>
        <v>10178.091302803288</v>
      </c>
      <c r="N658" s="21">
        <f t="shared" ref="N658:N721" si="254">$AA658</f>
        <v>0</v>
      </c>
      <c r="O658" s="21">
        <f t="shared" si="249"/>
        <v>8675493.491081303</v>
      </c>
      <c r="P658" s="29"/>
      <c r="Q658" s="29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x14ac:dyDescent="0.25">
      <c r="A659" s="56"/>
      <c r="B659" s="29"/>
      <c r="C659" s="29"/>
      <c r="D659" s="29"/>
      <c r="E659" s="29"/>
      <c r="F659" s="29"/>
      <c r="G659" s="29"/>
      <c r="H659" s="29"/>
      <c r="I659" s="59">
        <f t="shared" si="251"/>
        <v>644</v>
      </c>
      <c r="J659" s="20">
        <f t="shared" si="248"/>
        <v>20333.589728130883</v>
      </c>
      <c r="K659" s="20">
        <f t="shared" si="248"/>
        <v>10178.091302803288</v>
      </c>
      <c r="L659" s="20">
        <v>0</v>
      </c>
      <c r="M659" s="20">
        <f t="shared" si="246"/>
        <v>10178.091302803288</v>
      </c>
      <c r="N659" s="21">
        <f t="shared" si="254"/>
        <v>0</v>
      </c>
      <c r="O659" s="21">
        <f t="shared" si="249"/>
        <v>8675493.491081303</v>
      </c>
      <c r="P659" s="29"/>
      <c r="Q659" s="29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x14ac:dyDescent="0.25">
      <c r="A660" s="56"/>
      <c r="B660" s="29"/>
      <c r="C660" s="29"/>
      <c r="D660" s="29"/>
      <c r="E660" s="29"/>
      <c r="F660" s="29"/>
      <c r="G660" s="29"/>
      <c r="H660" s="29"/>
      <c r="I660" s="59">
        <f t="shared" si="251"/>
        <v>645</v>
      </c>
      <c r="J660" s="20">
        <f t="shared" si="248"/>
        <v>20333.589728130883</v>
      </c>
      <c r="K660" s="20">
        <f t="shared" si="248"/>
        <v>10178.091302803288</v>
      </c>
      <c r="L660" s="20">
        <v>0</v>
      </c>
      <c r="M660" s="20">
        <f t="shared" si="246"/>
        <v>10178.091302803288</v>
      </c>
      <c r="N660" s="21">
        <f t="shared" si="254"/>
        <v>0</v>
      </c>
      <c r="O660" s="21">
        <f t="shared" si="249"/>
        <v>8675493.491081303</v>
      </c>
      <c r="P660" s="29"/>
      <c r="Q660" s="29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x14ac:dyDescent="0.25">
      <c r="A661" s="56"/>
      <c r="B661" s="29"/>
      <c r="C661" s="29"/>
      <c r="D661" s="29"/>
      <c r="E661" s="29"/>
      <c r="F661" s="29"/>
      <c r="G661" s="29"/>
      <c r="H661" s="29"/>
      <c r="I661" s="59">
        <f t="shared" si="251"/>
        <v>646</v>
      </c>
      <c r="J661" s="20">
        <f t="shared" si="248"/>
        <v>20333.589728130883</v>
      </c>
      <c r="K661" s="20">
        <f t="shared" si="248"/>
        <v>10178.091302803288</v>
      </c>
      <c r="L661" s="20">
        <v>0</v>
      </c>
      <c r="M661" s="20">
        <f t="shared" si="246"/>
        <v>10178.091302803288</v>
      </c>
      <c r="N661" s="21">
        <f t="shared" si="254"/>
        <v>0</v>
      </c>
      <c r="O661" s="21">
        <f t="shared" si="249"/>
        <v>8675493.491081303</v>
      </c>
      <c r="P661" s="29"/>
      <c r="Q661" s="29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x14ac:dyDescent="0.25">
      <c r="A662" s="56"/>
      <c r="B662" s="29"/>
      <c r="C662" s="29"/>
      <c r="D662" s="29"/>
      <c r="E662" s="29"/>
      <c r="F662" s="29"/>
      <c r="G662" s="29"/>
      <c r="H662" s="29"/>
      <c r="I662" s="59">
        <f t="shared" si="251"/>
        <v>647</v>
      </c>
      <c r="J662" s="20">
        <f t="shared" si="248"/>
        <v>20333.589728130883</v>
      </c>
      <c r="K662" s="20">
        <f t="shared" si="248"/>
        <v>10178.091302803288</v>
      </c>
      <c r="L662" s="20">
        <v>0</v>
      </c>
      <c r="M662" s="20">
        <f t="shared" si="246"/>
        <v>10178.091302803288</v>
      </c>
      <c r="N662" s="21">
        <f t="shared" si="254"/>
        <v>0</v>
      </c>
      <c r="O662" s="21">
        <f t="shared" si="249"/>
        <v>8675493.491081303</v>
      </c>
      <c r="P662" s="29"/>
      <c r="Q662" s="29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x14ac:dyDescent="0.25">
      <c r="A663" s="56"/>
      <c r="B663" s="29"/>
      <c r="C663" s="29"/>
      <c r="D663" s="29"/>
      <c r="E663" s="29"/>
      <c r="F663" s="29"/>
      <c r="G663" s="29"/>
      <c r="H663" s="29"/>
      <c r="I663" s="60">
        <f t="shared" si="251"/>
        <v>648</v>
      </c>
      <c r="J663" s="23">
        <f t="shared" si="248"/>
        <v>20333.589728130883</v>
      </c>
      <c r="K663" s="23">
        <f t="shared" si="248"/>
        <v>10178.091302803288</v>
      </c>
      <c r="L663" s="23">
        <v>0</v>
      </c>
      <c r="M663" s="23">
        <f t="shared" si="246"/>
        <v>10178.091302803288</v>
      </c>
      <c r="N663" s="24">
        <f t="shared" si="254"/>
        <v>0</v>
      </c>
      <c r="O663" s="24">
        <f t="shared" si="249"/>
        <v>8675493.491081303</v>
      </c>
      <c r="P663" s="29"/>
      <c r="Q663" s="29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x14ac:dyDescent="0.25">
      <c r="A664" s="56"/>
      <c r="B664" s="29"/>
      <c r="C664" s="29"/>
      <c r="D664" s="29"/>
      <c r="E664" s="29"/>
      <c r="F664" s="29"/>
      <c r="G664" s="29"/>
      <c r="H664" s="29"/>
      <c r="I664" s="62">
        <f t="shared" si="251"/>
        <v>649</v>
      </c>
      <c r="J664" s="17">
        <f t="shared" si="248"/>
        <v>20333.589728130883</v>
      </c>
      <c r="K664" s="17">
        <f t="shared" si="248"/>
        <v>10178.091302803288</v>
      </c>
      <c r="L664" s="17">
        <v>0</v>
      </c>
      <c r="M664" s="17">
        <f t="shared" si="246"/>
        <v>10178.091302803288</v>
      </c>
      <c r="N664" s="18">
        <f t="shared" si="254"/>
        <v>0</v>
      </c>
      <c r="O664" s="18">
        <f>O663*(1+$K$7)</f>
        <v>8805625.8934475221</v>
      </c>
      <c r="P664" s="29"/>
      <c r="Q664" s="29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x14ac:dyDescent="0.25">
      <c r="A665" s="56"/>
      <c r="B665" s="29"/>
      <c r="C665" s="29"/>
      <c r="D665" s="29"/>
      <c r="E665" s="29"/>
      <c r="F665" s="29"/>
      <c r="G665" s="29"/>
      <c r="H665" s="29"/>
      <c r="I665" s="59">
        <f t="shared" si="251"/>
        <v>650</v>
      </c>
      <c r="J665" s="20">
        <f t="shared" si="248"/>
        <v>20333.589728130883</v>
      </c>
      <c r="K665" s="20">
        <f t="shared" si="248"/>
        <v>10178.091302803288</v>
      </c>
      <c r="L665" s="20">
        <v>0</v>
      </c>
      <c r="M665" s="20">
        <f t="shared" si="246"/>
        <v>10178.091302803288</v>
      </c>
      <c r="N665" s="21">
        <f t="shared" si="254"/>
        <v>0</v>
      </c>
      <c r="O665" s="21">
        <f t="shared" si="249"/>
        <v>8805625.8934475221</v>
      </c>
      <c r="P665" s="29"/>
      <c r="Q665" s="29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x14ac:dyDescent="0.25">
      <c r="A666" s="56"/>
      <c r="B666" s="29"/>
      <c r="C666" s="29"/>
      <c r="D666" s="29"/>
      <c r="E666" s="29"/>
      <c r="F666" s="29"/>
      <c r="G666" s="29"/>
      <c r="H666" s="29"/>
      <c r="I666" s="59">
        <f t="shared" si="251"/>
        <v>651</v>
      </c>
      <c r="J666" s="20">
        <f t="shared" si="248"/>
        <v>20333.589728130883</v>
      </c>
      <c r="K666" s="20">
        <f t="shared" si="248"/>
        <v>10178.091302803288</v>
      </c>
      <c r="L666" s="20">
        <v>0</v>
      </c>
      <c r="M666" s="20">
        <f t="shared" si="246"/>
        <v>10178.091302803288</v>
      </c>
      <c r="N666" s="21">
        <f t="shared" si="254"/>
        <v>0</v>
      </c>
      <c r="O666" s="21">
        <f t="shared" si="249"/>
        <v>8805625.8934475221</v>
      </c>
      <c r="P666" s="29"/>
      <c r="Q666" s="29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x14ac:dyDescent="0.25">
      <c r="A667" s="56"/>
      <c r="B667" s="29"/>
      <c r="C667" s="29"/>
      <c r="D667" s="29"/>
      <c r="E667" s="29"/>
      <c r="F667" s="29"/>
      <c r="G667" s="29"/>
      <c r="H667" s="29"/>
      <c r="I667" s="59">
        <f t="shared" si="251"/>
        <v>652</v>
      </c>
      <c r="J667" s="20">
        <f t="shared" si="248"/>
        <v>20333.589728130883</v>
      </c>
      <c r="K667" s="20">
        <f t="shared" si="248"/>
        <v>10178.091302803288</v>
      </c>
      <c r="L667" s="20">
        <v>0</v>
      </c>
      <c r="M667" s="20">
        <f t="shared" si="246"/>
        <v>10178.091302803288</v>
      </c>
      <c r="N667" s="21">
        <f t="shared" si="254"/>
        <v>0</v>
      </c>
      <c r="O667" s="21">
        <f t="shared" si="249"/>
        <v>8805625.8934475221</v>
      </c>
      <c r="P667" s="29"/>
      <c r="Q667" s="29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x14ac:dyDescent="0.25">
      <c r="A668" s="56"/>
      <c r="B668" s="29"/>
      <c r="C668" s="29"/>
      <c r="D668" s="29"/>
      <c r="E668" s="29"/>
      <c r="F668" s="29"/>
      <c r="G668" s="29"/>
      <c r="H668" s="29"/>
      <c r="I668" s="59">
        <f t="shared" si="251"/>
        <v>653</v>
      </c>
      <c r="J668" s="20">
        <f t="shared" si="248"/>
        <v>20333.589728130883</v>
      </c>
      <c r="K668" s="20">
        <f t="shared" si="248"/>
        <v>10178.091302803288</v>
      </c>
      <c r="L668" s="20">
        <v>0</v>
      </c>
      <c r="M668" s="20">
        <f t="shared" si="246"/>
        <v>10178.091302803288</v>
      </c>
      <c r="N668" s="21">
        <f t="shared" si="254"/>
        <v>0</v>
      </c>
      <c r="O668" s="21">
        <f t="shared" si="249"/>
        <v>8805625.8934475221</v>
      </c>
      <c r="P668" s="29"/>
      <c r="Q668" s="29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x14ac:dyDescent="0.25">
      <c r="A669" s="56"/>
      <c r="B669" s="29"/>
      <c r="C669" s="29"/>
      <c r="D669" s="29"/>
      <c r="E669" s="29"/>
      <c r="F669" s="29"/>
      <c r="G669" s="29"/>
      <c r="H669" s="29"/>
      <c r="I669" s="59">
        <f t="shared" si="251"/>
        <v>654</v>
      </c>
      <c r="J669" s="20">
        <f t="shared" si="248"/>
        <v>20333.589728130883</v>
      </c>
      <c r="K669" s="20">
        <f t="shared" si="248"/>
        <v>10178.091302803288</v>
      </c>
      <c r="L669" s="20">
        <v>0</v>
      </c>
      <c r="M669" s="20">
        <f t="shared" si="246"/>
        <v>10178.091302803288</v>
      </c>
      <c r="N669" s="21">
        <f t="shared" si="254"/>
        <v>0</v>
      </c>
      <c r="O669" s="21">
        <f t="shared" si="249"/>
        <v>8805625.8934475221</v>
      </c>
      <c r="P669" s="29"/>
      <c r="Q669" s="29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x14ac:dyDescent="0.25">
      <c r="A670" s="56"/>
      <c r="B670" s="29"/>
      <c r="C670" s="29"/>
      <c r="D670" s="29"/>
      <c r="E670" s="29"/>
      <c r="F670" s="29"/>
      <c r="G670" s="29"/>
      <c r="H670" s="29"/>
      <c r="I670" s="59">
        <f t="shared" si="251"/>
        <v>655</v>
      </c>
      <c r="J670" s="20">
        <f>J669*(1+$K$4)</f>
        <v>20536.92562541219</v>
      </c>
      <c r="K670" s="20">
        <f t="shared" ref="K670" si="255">J670-($O$4+$O$7+$O$9)*POWER((1+$K$4),(I669-6)/12)</f>
        <v>10279.872215831316</v>
      </c>
      <c r="L670" s="20">
        <v>0</v>
      </c>
      <c r="M670" s="20">
        <f t="shared" si="246"/>
        <v>10279.872215831316</v>
      </c>
      <c r="N670" s="21">
        <f t="shared" si="254"/>
        <v>0</v>
      </c>
      <c r="O670" s="21">
        <f t="shared" si="249"/>
        <v>8805625.8934475221</v>
      </c>
      <c r="P670" s="29"/>
      <c r="Q670" s="29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x14ac:dyDescent="0.25">
      <c r="A671" s="56"/>
      <c r="B671" s="29"/>
      <c r="C671" s="29"/>
      <c r="D671" s="29"/>
      <c r="E671" s="29"/>
      <c r="F671" s="29"/>
      <c r="G671" s="29"/>
      <c r="H671" s="29"/>
      <c r="I671" s="59">
        <f t="shared" si="251"/>
        <v>656</v>
      </c>
      <c r="J671" s="20">
        <f t="shared" si="248"/>
        <v>20536.92562541219</v>
      </c>
      <c r="K671" s="20">
        <f t="shared" si="248"/>
        <v>10279.872215831316</v>
      </c>
      <c r="L671" s="20">
        <v>0</v>
      </c>
      <c r="M671" s="20">
        <f t="shared" si="246"/>
        <v>10279.872215831316</v>
      </c>
      <c r="N671" s="21">
        <f t="shared" si="254"/>
        <v>0</v>
      </c>
      <c r="O671" s="21">
        <f t="shared" si="249"/>
        <v>8805625.8934475221</v>
      </c>
      <c r="P671" s="29"/>
      <c r="Q671" s="29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x14ac:dyDescent="0.25">
      <c r="A672" s="56"/>
      <c r="B672" s="29"/>
      <c r="C672" s="29"/>
      <c r="D672" s="29"/>
      <c r="E672" s="29"/>
      <c r="F672" s="29"/>
      <c r="G672" s="29"/>
      <c r="H672" s="29"/>
      <c r="I672" s="59">
        <f t="shared" si="251"/>
        <v>657</v>
      </c>
      <c r="J672" s="20">
        <f t="shared" si="248"/>
        <v>20536.92562541219</v>
      </c>
      <c r="K672" s="20">
        <f t="shared" si="248"/>
        <v>10279.872215831316</v>
      </c>
      <c r="L672" s="20">
        <v>0</v>
      </c>
      <c r="M672" s="20">
        <f t="shared" si="246"/>
        <v>10279.872215831316</v>
      </c>
      <c r="N672" s="21">
        <f t="shared" si="254"/>
        <v>0</v>
      </c>
      <c r="O672" s="21">
        <f t="shared" si="249"/>
        <v>8805625.8934475221</v>
      </c>
      <c r="P672" s="29"/>
      <c r="Q672" s="29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x14ac:dyDescent="0.25">
      <c r="A673" s="56"/>
      <c r="B673" s="29"/>
      <c r="C673" s="29"/>
      <c r="D673" s="29"/>
      <c r="E673" s="29"/>
      <c r="F673" s="29"/>
      <c r="G673" s="29"/>
      <c r="H673" s="29"/>
      <c r="I673" s="59">
        <f t="shared" si="251"/>
        <v>658</v>
      </c>
      <c r="J673" s="20">
        <f t="shared" si="248"/>
        <v>20536.92562541219</v>
      </c>
      <c r="K673" s="20">
        <f t="shared" si="248"/>
        <v>10279.872215831316</v>
      </c>
      <c r="L673" s="20">
        <v>0</v>
      </c>
      <c r="M673" s="20">
        <f t="shared" si="246"/>
        <v>10279.872215831316</v>
      </c>
      <c r="N673" s="21">
        <f t="shared" si="254"/>
        <v>0</v>
      </c>
      <c r="O673" s="21">
        <f t="shared" si="249"/>
        <v>8805625.8934475221</v>
      </c>
      <c r="P673" s="29"/>
      <c r="Q673" s="29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x14ac:dyDescent="0.25">
      <c r="A674" s="56"/>
      <c r="B674" s="29"/>
      <c r="C674" s="29"/>
      <c r="D674" s="29"/>
      <c r="E674" s="29"/>
      <c r="F674" s="29"/>
      <c r="G674" s="29"/>
      <c r="H674" s="29"/>
      <c r="I674" s="59">
        <f t="shared" si="251"/>
        <v>659</v>
      </c>
      <c r="J674" s="20">
        <f t="shared" si="248"/>
        <v>20536.92562541219</v>
      </c>
      <c r="K674" s="20">
        <f t="shared" si="248"/>
        <v>10279.872215831316</v>
      </c>
      <c r="L674" s="20">
        <v>0</v>
      </c>
      <c r="M674" s="20">
        <f t="shared" si="246"/>
        <v>10279.872215831316</v>
      </c>
      <c r="N674" s="21">
        <f t="shared" si="254"/>
        <v>0</v>
      </c>
      <c r="O674" s="21">
        <f t="shared" si="249"/>
        <v>8805625.8934475221</v>
      </c>
      <c r="P674" s="29"/>
      <c r="Q674" s="29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x14ac:dyDescent="0.25">
      <c r="A675" s="56"/>
      <c r="B675" s="29"/>
      <c r="C675" s="29"/>
      <c r="D675" s="29"/>
      <c r="E675" s="29"/>
      <c r="F675" s="29"/>
      <c r="G675" s="29"/>
      <c r="H675" s="29"/>
      <c r="I675" s="60">
        <f t="shared" si="251"/>
        <v>660</v>
      </c>
      <c r="J675" s="23">
        <f t="shared" si="248"/>
        <v>20536.92562541219</v>
      </c>
      <c r="K675" s="23">
        <f t="shared" si="248"/>
        <v>10279.872215831316</v>
      </c>
      <c r="L675" s="23">
        <v>0</v>
      </c>
      <c r="M675" s="23">
        <f t="shared" si="246"/>
        <v>10279.872215831316</v>
      </c>
      <c r="N675" s="24">
        <f t="shared" si="254"/>
        <v>0</v>
      </c>
      <c r="O675" s="24">
        <f t="shared" si="249"/>
        <v>8805625.8934475221</v>
      </c>
      <c r="P675" s="29"/>
      <c r="Q675" s="29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x14ac:dyDescent="0.25">
      <c r="A676" s="56"/>
      <c r="B676" s="29"/>
      <c r="C676" s="29"/>
      <c r="D676" s="29"/>
      <c r="E676" s="29"/>
      <c r="F676" s="29"/>
      <c r="G676" s="29"/>
      <c r="H676" s="29"/>
      <c r="I676" s="62">
        <f t="shared" si="251"/>
        <v>661</v>
      </c>
      <c r="J676" s="17">
        <f t="shared" si="248"/>
        <v>20536.92562541219</v>
      </c>
      <c r="K676" s="17">
        <f t="shared" si="248"/>
        <v>10279.872215831316</v>
      </c>
      <c r="L676" s="17">
        <v>0</v>
      </c>
      <c r="M676" s="17">
        <f t="shared" si="246"/>
        <v>10279.872215831316</v>
      </c>
      <c r="N676" s="18">
        <f t="shared" si="254"/>
        <v>0</v>
      </c>
      <c r="O676" s="18">
        <f>O675*(1+$K$7)</f>
        <v>8937710.2818492334</v>
      </c>
      <c r="P676" s="29"/>
      <c r="Q676" s="29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x14ac:dyDescent="0.25">
      <c r="A677" s="56"/>
      <c r="B677" s="29"/>
      <c r="C677" s="29"/>
      <c r="D677" s="29"/>
      <c r="E677" s="29"/>
      <c r="F677" s="29"/>
      <c r="G677" s="29"/>
      <c r="H677" s="29"/>
      <c r="I677" s="59">
        <f t="shared" si="251"/>
        <v>662</v>
      </c>
      <c r="J677" s="20">
        <f t="shared" si="248"/>
        <v>20536.92562541219</v>
      </c>
      <c r="K677" s="20">
        <f t="shared" si="248"/>
        <v>10279.872215831316</v>
      </c>
      <c r="L677" s="20">
        <v>0</v>
      </c>
      <c r="M677" s="20">
        <f t="shared" si="246"/>
        <v>10279.872215831316</v>
      </c>
      <c r="N677" s="21">
        <f t="shared" si="254"/>
        <v>0</v>
      </c>
      <c r="O677" s="21">
        <f t="shared" si="249"/>
        <v>8937710.2818492334</v>
      </c>
      <c r="P677" s="29"/>
      <c r="Q677" s="29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x14ac:dyDescent="0.25">
      <c r="A678" s="56"/>
      <c r="B678" s="29"/>
      <c r="C678" s="29"/>
      <c r="D678" s="29"/>
      <c r="E678" s="29"/>
      <c r="F678" s="29"/>
      <c r="G678" s="29"/>
      <c r="H678" s="29"/>
      <c r="I678" s="59">
        <f t="shared" si="251"/>
        <v>663</v>
      </c>
      <c r="J678" s="20">
        <f t="shared" si="248"/>
        <v>20536.92562541219</v>
      </c>
      <c r="K678" s="20">
        <f t="shared" si="248"/>
        <v>10279.872215831316</v>
      </c>
      <c r="L678" s="20">
        <v>0</v>
      </c>
      <c r="M678" s="20">
        <f t="shared" si="246"/>
        <v>10279.872215831316</v>
      </c>
      <c r="N678" s="21">
        <f t="shared" si="254"/>
        <v>0</v>
      </c>
      <c r="O678" s="21">
        <f t="shared" si="249"/>
        <v>8937710.2818492334</v>
      </c>
      <c r="P678" s="29"/>
      <c r="Q678" s="29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x14ac:dyDescent="0.25">
      <c r="A679" s="56"/>
      <c r="B679" s="29"/>
      <c r="C679" s="29"/>
      <c r="D679" s="29"/>
      <c r="E679" s="29"/>
      <c r="F679" s="29"/>
      <c r="G679" s="29"/>
      <c r="H679" s="29"/>
      <c r="I679" s="59">
        <f t="shared" si="251"/>
        <v>664</v>
      </c>
      <c r="J679" s="20">
        <f t="shared" si="248"/>
        <v>20536.92562541219</v>
      </c>
      <c r="K679" s="20">
        <f t="shared" si="248"/>
        <v>10279.872215831316</v>
      </c>
      <c r="L679" s="20">
        <v>0</v>
      </c>
      <c r="M679" s="20">
        <f t="shared" si="246"/>
        <v>10279.872215831316</v>
      </c>
      <c r="N679" s="21">
        <f t="shared" si="254"/>
        <v>0</v>
      </c>
      <c r="O679" s="21">
        <f t="shared" si="249"/>
        <v>8937710.2818492334</v>
      </c>
      <c r="P679" s="29"/>
      <c r="Q679" s="29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x14ac:dyDescent="0.25">
      <c r="A680" s="56"/>
      <c r="B680" s="29"/>
      <c r="C680" s="29"/>
      <c r="D680" s="29"/>
      <c r="E680" s="29"/>
      <c r="F680" s="29"/>
      <c r="G680" s="29"/>
      <c r="H680" s="29"/>
      <c r="I680" s="59">
        <f t="shared" si="251"/>
        <v>665</v>
      </c>
      <c r="J680" s="20">
        <f t="shared" si="248"/>
        <v>20536.92562541219</v>
      </c>
      <c r="K680" s="20">
        <f t="shared" si="248"/>
        <v>10279.872215831316</v>
      </c>
      <c r="L680" s="20">
        <v>0</v>
      </c>
      <c r="M680" s="20">
        <f t="shared" ref="M680:M735" si="256">K680-L680</f>
        <v>10279.872215831316</v>
      </c>
      <c r="N680" s="21">
        <f t="shared" si="254"/>
        <v>0</v>
      </c>
      <c r="O680" s="21">
        <f t="shared" si="249"/>
        <v>8937710.2818492334</v>
      </c>
      <c r="P680" s="29"/>
      <c r="Q680" s="29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x14ac:dyDescent="0.25">
      <c r="A681" s="56"/>
      <c r="B681" s="29"/>
      <c r="C681" s="29"/>
      <c r="D681" s="29"/>
      <c r="E681" s="29"/>
      <c r="F681" s="29"/>
      <c r="G681" s="29"/>
      <c r="H681" s="29"/>
      <c r="I681" s="59">
        <f t="shared" si="251"/>
        <v>666</v>
      </c>
      <c r="J681" s="20">
        <f t="shared" si="248"/>
        <v>20536.92562541219</v>
      </c>
      <c r="K681" s="20">
        <f t="shared" si="248"/>
        <v>10279.872215831316</v>
      </c>
      <c r="L681" s="20">
        <v>0</v>
      </c>
      <c r="M681" s="20">
        <f t="shared" si="256"/>
        <v>10279.872215831316</v>
      </c>
      <c r="N681" s="21">
        <f t="shared" si="254"/>
        <v>0</v>
      </c>
      <c r="O681" s="21">
        <f t="shared" si="249"/>
        <v>8937710.2818492334</v>
      </c>
      <c r="P681" s="29"/>
      <c r="Q681" s="29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x14ac:dyDescent="0.25">
      <c r="A682" s="56"/>
      <c r="B682" s="29"/>
      <c r="C682" s="29"/>
      <c r="D682" s="29"/>
      <c r="E682" s="29"/>
      <c r="F682" s="29"/>
      <c r="G682" s="29"/>
      <c r="H682" s="29"/>
      <c r="I682" s="59">
        <f t="shared" si="251"/>
        <v>667</v>
      </c>
      <c r="J682" s="20">
        <f>J681*(1+$K$4)</f>
        <v>20742.294881666312</v>
      </c>
      <c r="K682" s="20">
        <f t="shared" ref="K682" si="257">J682-($O$4+$O$7+$O$9)*POWER((1+$K$4),(I681-6)/12)</f>
        <v>10382.670937989631</v>
      </c>
      <c r="L682" s="20">
        <v>0</v>
      </c>
      <c r="M682" s="20">
        <f t="shared" si="256"/>
        <v>10382.670937989631</v>
      </c>
      <c r="N682" s="21">
        <f t="shared" si="254"/>
        <v>0</v>
      </c>
      <c r="O682" s="21">
        <f t="shared" si="249"/>
        <v>8937710.2818492334</v>
      </c>
      <c r="P682" s="29"/>
      <c r="Q682" s="29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x14ac:dyDescent="0.25">
      <c r="A683" s="56"/>
      <c r="B683" s="29"/>
      <c r="C683" s="29"/>
      <c r="D683" s="29"/>
      <c r="E683" s="29"/>
      <c r="F683" s="29"/>
      <c r="G683" s="29"/>
      <c r="H683" s="29"/>
      <c r="I683" s="59">
        <f t="shared" si="251"/>
        <v>668</v>
      </c>
      <c r="J683" s="20">
        <f t="shared" si="248"/>
        <v>20742.294881666312</v>
      </c>
      <c r="K683" s="20">
        <f t="shared" si="248"/>
        <v>10382.670937989631</v>
      </c>
      <c r="L683" s="20">
        <v>0</v>
      </c>
      <c r="M683" s="20">
        <f t="shared" si="256"/>
        <v>10382.670937989631</v>
      </c>
      <c r="N683" s="21">
        <f t="shared" si="254"/>
        <v>0</v>
      </c>
      <c r="O683" s="21">
        <f t="shared" si="249"/>
        <v>8937710.2818492334</v>
      </c>
      <c r="P683" s="29"/>
      <c r="Q683" s="29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x14ac:dyDescent="0.25">
      <c r="A684" s="56"/>
      <c r="B684" s="29"/>
      <c r="C684" s="29"/>
      <c r="D684" s="29"/>
      <c r="E684" s="29"/>
      <c r="F684" s="29"/>
      <c r="G684" s="29"/>
      <c r="H684" s="29"/>
      <c r="I684" s="59">
        <f t="shared" si="251"/>
        <v>669</v>
      </c>
      <c r="J684" s="20">
        <f t="shared" si="248"/>
        <v>20742.294881666312</v>
      </c>
      <c r="K684" s="20">
        <f t="shared" si="248"/>
        <v>10382.670937989631</v>
      </c>
      <c r="L684" s="20">
        <v>0</v>
      </c>
      <c r="M684" s="20">
        <f t="shared" si="256"/>
        <v>10382.670937989631</v>
      </c>
      <c r="N684" s="21">
        <f t="shared" si="254"/>
        <v>0</v>
      </c>
      <c r="O684" s="21">
        <f t="shared" si="249"/>
        <v>8937710.2818492334</v>
      </c>
      <c r="P684" s="29"/>
      <c r="Q684" s="29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x14ac:dyDescent="0.25">
      <c r="A685" s="56"/>
      <c r="B685" s="29"/>
      <c r="C685" s="29"/>
      <c r="D685" s="29"/>
      <c r="E685" s="29"/>
      <c r="F685" s="29"/>
      <c r="G685" s="29"/>
      <c r="H685" s="29"/>
      <c r="I685" s="59">
        <f t="shared" si="251"/>
        <v>670</v>
      </c>
      <c r="J685" s="20">
        <f t="shared" si="248"/>
        <v>20742.294881666312</v>
      </c>
      <c r="K685" s="20">
        <f t="shared" si="248"/>
        <v>10382.670937989631</v>
      </c>
      <c r="L685" s="20">
        <v>0</v>
      </c>
      <c r="M685" s="20">
        <f t="shared" si="256"/>
        <v>10382.670937989631</v>
      </c>
      <c r="N685" s="21">
        <f t="shared" si="254"/>
        <v>0</v>
      </c>
      <c r="O685" s="21">
        <f t="shared" si="249"/>
        <v>8937710.2818492334</v>
      </c>
      <c r="P685" s="29"/>
      <c r="Q685" s="29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x14ac:dyDescent="0.25">
      <c r="A686" s="56"/>
      <c r="B686" s="29"/>
      <c r="C686" s="29"/>
      <c r="D686" s="29"/>
      <c r="E686" s="29"/>
      <c r="F686" s="29"/>
      <c r="G686" s="29"/>
      <c r="H686" s="29"/>
      <c r="I686" s="59">
        <f t="shared" si="251"/>
        <v>671</v>
      </c>
      <c r="J686" s="20">
        <f t="shared" si="248"/>
        <v>20742.294881666312</v>
      </c>
      <c r="K686" s="20">
        <f t="shared" si="248"/>
        <v>10382.670937989631</v>
      </c>
      <c r="L686" s="20">
        <v>0</v>
      </c>
      <c r="M686" s="20">
        <f t="shared" si="256"/>
        <v>10382.670937989631</v>
      </c>
      <c r="N686" s="21">
        <f t="shared" si="254"/>
        <v>0</v>
      </c>
      <c r="O686" s="21">
        <f t="shared" si="249"/>
        <v>8937710.2818492334</v>
      </c>
      <c r="P686" s="29"/>
      <c r="Q686" s="29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x14ac:dyDescent="0.25">
      <c r="A687" s="56"/>
      <c r="B687" s="29"/>
      <c r="C687" s="29"/>
      <c r="D687" s="29"/>
      <c r="E687" s="29"/>
      <c r="F687" s="29"/>
      <c r="G687" s="29"/>
      <c r="H687" s="29"/>
      <c r="I687" s="60">
        <f t="shared" si="251"/>
        <v>672</v>
      </c>
      <c r="J687" s="23">
        <f t="shared" si="248"/>
        <v>20742.294881666312</v>
      </c>
      <c r="K687" s="23">
        <f t="shared" si="248"/>
        <v>10382.670937989631</v>
      </c>
      <c r="L687" s="23">
        <v>0</v>
      </c>
      <c r="M687" s="23">
        <f t="shared" si="256"/>
        <v>10382.670937989631</v>
      </c>
      <c r="N687" s="24">
        <f t="shared" si="254"/>
        <v>0</v>
      </c>
      <c r="O687" s="24">
        <f t="shared" si="249"/>
        <v>8937710.2818492334</v>
      </c>
      <c r="P687" s="29"/>
      <c r="Q687" s="29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x14ac:dyDescent="0.25">
      <c r="A688" s="56"/>
      <c r="B688" s="29"/>
      <c r="C688" s="29"/>
      <c r="D688" s="29"/>
      <c r="E688" s="29"/>
      <c r="F688" s="29"/>
      <c r="G688" s="29"/>
      <c r="H688" s="29"/>
      <c r="I688" s="62">
        <f t="shared" si="251"/>
        <v>673</v>
      </c>
      <c r="J688" s="17">
        <f t="shared" ref="J688:K735" si="258">J687</f>
        <v>20742.294881666312</v>
      </c>
      <c r="K688" s="17">
        <f t="shared" si="258"/>
        <v>10382.670937989631</v>
      </c>
      <c r="L688" s="17">
        <v>0</v>
      </c>
      <c r="M688" s="17">
        <f t="shared" si="256"/>
        <v>10382.670937989631</v>
      </c>
      <c r="N688" s="18">
        <f t="shared" si="254"/>
        <v>0</v>
      </c>
      <c r="O688" s="18">
        <f>O687*(1+$K$7)</f>
        <v>9071775.9360769708</v>
      </c>
      <c r="P688" s="29"/>
      <c r="Q688" s="29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x14ac:dyDescent="0.25">
      <c r="A689" s="56"/>
      <c r="B689" s="29"/>
      <c r="C689" s="29"/>
      <c r="D689" s="29"/>
      <c r="E689" s="29"/>
      <c r="F689" s="29"/>
      <c r="G689" s="29"/>
      <c r="H689" s="29"/>
      <c r="I689" s="59">
        <f t="shared" si="251"/>
        <v>674</v>
      </c>
      <c r="J689" s="20">
        <f t="shared" si="258"/>
        <v>20742.294881666312</v>
      </c>
      <c r="K689" s="20">
        <f t="shared" si="258"/>
        <v>10382.670937989631</v>
      </c>
      <c r="L689" s="20">
        <v>0</v>
      </c>
      <c r="M689" s="20">
        <f t="shared" si="256"/>
        <v>10382.670937989631</v>
      </c>
      <c r="N689" s="21">
        <f t="shared" si="254"/>
        <v>0</v>
      </c>
      <c r="O689" s="21">
        <f t="shared" si="249"/>
        <v>9071775.9360769708</v>
      </c>
      <c r="P689" s="29"/>
      <c r="Q689" s="29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x14ac:dyDescent="0.25">
      <c r="A690" s="56"/>
      <c r="B690" s="29"/>
      <c r="C690" s="29"/>
      <c r="D690" s="29"/>
      <c r="E690" s="29"/>
      <c r="F690" s="29"/>
      <c r="G690" s="29"/>
      <c r="H690" s="29"/>
      <c r="I690" s="59">
        <f t="shared" si="251"/>
        <v>675</v>
      </c>
      <c r="J690" s="20">
        <f t="shared" si="258"/>
        <v>20742.294881666312</v>
      </c>
      <c r="K690" s="20">
        <f t="shared" si="258"/>
        <v>10382.670937989631</v>
      </c>
      <c r="L690" s="20">
        <v>0</v>
      </c>
      <c r="M690" s="20">
        <f t="shared" si="256"/>
        <v>10382.670937989631</v>
      </c>
      <c r="N690" s="21">
        <f t="shared" si="254"/>
        <v>0</v>
      </c>
      <c r="O690" s="21">
        <f t="shared" si="249"/>
        <v>9071775.9360769708</v>
      </c>
      <c r="P690" s="29"/>
      <c r="Q690" s="29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x14ac:dyDescent="0.25">
      <c r="A691" s="56"/>
      <c r="B691" s="29"/>
      <c r="C691" s="29"/>
      <c r="D691" s="29"/>
      <c r="E691" s="29"/>
      <c r="F691" s="29"/>
      <c r="G691" s="29"/>
      <c r="H691" s="29"/>
      <c r="I691" s="59">
        <f t="shared" si="251"/>
        <v>676</v>
      </c>
      <c r="J691" s="20">
        <f t="shared" si="258"/>
        <v>20742.294881666312</v>
      </c>
      <c r="K691" s="20">
        <f t="shared" si="258"/>
        <v>10382.670937989631</v>
      </c>
      <c r="L691" s="20">
        <v>0</v>
      </c>
      <c r="M691" s="20">
        <f t="shared" si="256"/>
        <v>10382.670937989631</v>
      </c>
      <c r="N691" s="21">
        <f t="shared" si="254"/>
        <v>0</v>
      </c>
      <c r="O691" s="21">
        <f t="shared" si="249"/>
        <v>9071775.9360769708</v>
      </c>
      <c r="P691" s="29"/>
      <c r="Q691" s="29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x14ac:dyDescent="0.25">
      <c r="A692" s="56"/>
      <c r="B692" s="29"/>
      <c r="C692" s="29"/>
      <c r="D692" s="29"/>
      <c r="E692" s="29"/>
      <c r="F692" s="29"/>
      <c r="G692" s="29"/>
      <c r="H692" s="29"/>
      <c r="I692" s="59">
        <f t="shared" si="251"/>
        <v>677</v>
      </c>
      <c r="J692" s="20">
        <f t="shared" si="258"/>
        <v>20742.294881666312</v>
      </c>
      <c r="K692" s="20">
        <f t="shared" si="258"/>
        <v>10382.670937989631</v>
      </c>
      <c r="L692" s="20">
        <v>0</v>
      </c>
      <c r="M692" s="20">
        <f t="shared" si="256"/>
        <v>10382.670937989631</v>
      </c>
      <c r="N692" s="21">
        <f t="shared" si="254"/>
        <v>0</v>
      </c>
      <c r="O692" s="21">
        <f t="shared" si="249"/>
        <v>9071775.9360769708</v>
      </c>
      <c r="P692" s="29"/>
      <c r="Q692" s="29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x14ac:dyDescent="0.25">
      <c r="A693" s="56"/>
      <c r="B693" s="29"/>
      <c r="C693" s="29"/>
      <c r="D693" s="29"/>
      <c r="E693" s="29"/>
      <c r="F693" s="29"/>
      <c r="G693" s="29"/>
      <c r="H693" s="29"/>
      <c r="I693" s="59">
        <f t="shared" si="251"/>
        <v>678</v>
      </c>
      <c r="J693" s="20">
        <f t="shared" si="258"/>
        <v>20742.294881666312</v>
      </c>
      <c r="K693" s="20">
        <f t="shared" si="258"/>
        <v>10382.670937989631</v>
      </c>
      <c r="L693" s="20">
        <v>0</v>
      </c>
      <c r="M693" s="20">
        <f t="shared" si="256"/>
        <v>10382.670937989631</v>
      </c>
      <c r="N693" s="21">
        <f t="shared" si="254"/>
        <v>0</v>
      </c>
      <c r="O693" s="21">
        <f t="shared" si="249"/>
        <v>9071775.9360769708</v>
      </c>
      <c r="P693" s="29"/>
      <c r="Q693" s="29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x14ac:dyDescent="0.25">
      <c r="A694" s="56"/>
      <c r="B694" s="29"/>
      <c r="C694" s="29"/>
      <c r="D694" s="29"/>
      <c r="E694" s="29"/>
      <c r="F694" s="29"/>
      <c r="G694" s="29"/>
      <c r="H694" s="29"/>
      <c r="I694" s="59">
        <f t="shared" si="251"/>
        <v>679</v>
      </c>
      <c r="J694" s="20">
        <f>J693*(1+$K$4)</f>
        <v>20949.717830482976</v>
      </c>
      <c r="K694" s="20">
        <f t="shared" ref="K694" si="259">J694-($O$4+$O$7+$O$9)*POWER((1+$K$4),(I693-6)/12)</f>
        <v>10486.497647369526</v>
      </c>
      <c r="L694" s="20">
        <v>0</v>
      </c>
      <c r="M694" s="20">
        <f t="shared" si="256"/>
        <v>10486.497647369526</v>
      </c>
      <c r="N694" s="21">
        <f t="shared" si="254"/>
        <v>0</v>
      </c>
      <c r="O694" s="21">
        <f t="shared" si="249"/>
        <v>9071775.9360769708</v>
      </c>
      <c r="P694" s="29"/>
      <c r="Q694" s="29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x14ac:dyDescent="0.25">
      <c r="A695" s="56"/>
      <c r="B695" s="29"/>
      <c r="C695" s="29"/>
      <c r="D695" s="29"/>
      <c r="E695" s="29"/>
      <c r="F695" s="29"/>
      <c r="G695" s="29"/>
      <c r="H695" s="29"/>
      <c r="I695" s="59">
        <f t="shared" si="251"/>
        <v>680</v>
      </c>
      <c r="J695" s="20">
        <f t="shared" si="258"/>
        <v>20949.717830482976</v>
      </c>
      <c r="K695" s="20">
        <f t="shared" si="258"/>
        <v>10486.497647369526</v>
      </c>
      <c r="L695" s="20">
        <v>0</v>
      </c>
      <c r="M695" s="20">
        <f t="shared" si="256"/>
        <v>10486.497647369526</v>
      </c>
      <c r="N695" s="21">
        <f t="shared" si="254"/>
        <v>0</v>
      </c>
      <c r="O695" s="21">
        <f t="shared" si="249"/>
        <v>9071775.9360769708</v>
      </c>
      <c r="P695" s="29"/>
      <c r="Q695" s="29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x14ac:dyDescent="0.25">
      <c r="A696" s="56"/>
      <c r="B696" s="29"/>
      <c r="C696" s="29"/>
      <c r="D696" s="29"/>
      <c r="E696" s="29"/>
      <c r="F696" s="29"/>
      <c r="G696" s="29"/>
      <c r="H696" s="29"/>
      <c r="I696" s="59">
        <f t="shared" si="251"/>
        <v>681</v>
      </c>
      <c r="J696" s="20">
        <f t="shared" si="258"/>
        <v>20949.717830482976</v>
      </c>
      <c r="K696" s="20">
        <f t="shared" si="258"/>
        <v>10486.497647369526</v>
      </c>
      <c r="L696" s="20">
        <v>0</v>
      </c>
      <c r="M696" s="20">
        <f t="shared" si="256"/>
        <v>10486.497647369526</v>
      </c>
      <c r="N696" s="21">
        <f t="shared" si="254"/>
        <v>0</v>
      </c>
      <c r="O696" s="21">
        <f t="shared" si="249"/>
        <v>9071775.9360769708</v>
      </c>
      <c r="P696" s="29"/>
      <c r="Q696" s="29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x14ac:dyDescent="0.25">
      <c r="A697" s="56"/>
      <c r="B697" s="29"/>
      <c r="C697" s="29"/>
      <c r="D697" s="29"/>
      <c r="E697" s="29"/>
      <c r="F697" s="29"/>
      <c r="G697" s="29"/>
      <c r="H697" s="29"/>
      <c r="I697" s="59">
        <f t="shared" si="251"/>
        <v>682</v>
      </c>
      <c r="J697" s="20">
        <f t="shared" si="258"/>
        <v>20949.717830482976</v>
      </c>
      <c r="K697" s="20">
        <f t="shared" si="258"/>
        <v>10486.497647369526</v>
      </c>
      <c r="L697" s="20">
        <v>0</v>
      </c>
      <c r="M697" s="20">
        <f t="shared" si="256"/>
        <v>10486.497647369526</v>
      </c>
      <c r="N697" s="21">
        <f t="shared" si="254"/>
        <v>0</v>
      </c>
      <c r="O697" s="21">
        <f t="shared" ref="O697:O735" si="260">O696</f>
        <v>9071775.9360769708</v>
      </c>
      <c r="P697" s="29"/>
      <c r="Q697" s="29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x14ac:dyDescent="0.25">
      <c r="A698" s="56"/>
      <c r="B698" s="29"/>
      <c r="C698" s="29"/>
      <c r="D698" s="29"/>
      <c r="E698" s="29"/>
      <c r="F698" s="29"/>
      <c r="G698" s="29"/>
      <c r="H698" s="29"/>
      <c r="I698" s="59">
        <f t="shared" si="251"/>
        <v>683</v>
      </c>
      <c r="J698" s="20">
        <f t="shared" si="258"/>
        <v>20949.717830482976</v>
      </c>
      <c r="K698" s="20">
        <f t="shared" si="258"/>
        <v>10486.497647369526</v>
      </c>
      <c r="L698" s="20">
        <v>0</v>
      </c>
      <c r="M698" s="20">
        <f t="shared" si="256"/>
        <v>10486.497647369526</v>
      </c>
      <c r="N698" s="21">
        <f t="shared" si="254"/>
        <v>0</v>
      </c>
      <c r="O698" s="21">
        <f t="shared" si="260"/>
        <v>9071775.9360769708</v>
      </c>
      <c r="P698" s="29"/>
      <c r="Q698" s="29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x14ac:dyDescent="0.25">
      <c r="A699" s="56"/>
      <c r="B699" s="29"/>
      <c r="C699" s="29"/>
      <c r="D699" s="29"/>
      <c r="E699" s="29"/>
      <c r="F699" s="29"/>
      <c r="G699" s="29"/>
      <c r="H699" s="29"/>
      <c r="I699" s="60">
        <f t="shared" si="251"/>
        <v>684</v>
      </c>
      <c r="J699" s="23">
        <f t="shared" si="258"/>
        <v>20949.717830482976</v>
      </c>
      <c r="K699" s="23">
        <f t="shared" si="258"/>
        <v>10486.497647369526</v>
      </c>
      <c r="L699" s="23">
        <v>0</v>
      </c>
      <c r="M699" s="23">
        <f t="shared" si="256"/>
        <v>10486.497647369526</v>
      </c>
      <c r="N699" s="24">
        <f t="shared" si="254"/>
        <v>0</v>
      </c>
      <c r="O699" s="24">
        <f t="shared" si="260"/>
        <v>9071775.9360769708</v>
      </c>
      <c r="P699" s="29"/>
      <c r="Q699" s="29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x14ac:dyDescent="0.25">
      <c r="A700" s="56"/>
      <c r="B700" s="29"/>
      <c r="C700" s="29"/>
      <c r="D700" s="29"/>
      <c r="E700" s="29"/>
      <c r="F700" s="29"/>
      <c r="G700" s="29"/>
      <c r="H700" s="29"/>
      <c r="I700" s="62">
        <f t="shared" si="251"/>
        <v>685</v>
      </c>
      <c r="J700" s="17">
        <f t="shared" si="258"/>
        <v>20949.717830482976</v>
      </c>
      <c r="K700" s="17">
        <f t="shared" si="258"/>
        <v>10486.497647369526</v>
      </c>
      <c r="L700" s="17">
        <v>0</v>
      </c>
      <c r="M700" s="17">
        <f t="shared" si="256"/>
        <v>10486.497647369526</v>
      </c>
      <c r="N700" s="18">
        <f t="shared" si="254"/>
        <v>0</v>
      </c>
      <c r="O700" s="18">
        <f>O699*(1+$K$7)</f>
        <v>9207852.5751181245</v>
      </c>
      <c r="P700" s="29"/>
      <c r="Q700" s="29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x14ac:dyDescent="0.25">
      <c r="A701" s="56"/>
      <c r="B701" s="29"/>
      <c r="C701" s="29"/>
      <c r="D701" s="29"/>
      <c r="E701" s="29"/>
      <c r="F701" s="29"/>
      <c r="G701" s="29"/>
      <c r="H701" s="29"/>
      <c r="I701" s="59">
        <f t="shared" si="251"/>
        <v>686</v>
      </c>
      <c r="J701" s="20">
        <f t="shared" si="258"/>
        <v>20949.717830482976</v>
      </c>
      <c r="K701" s="20">
        <f t="shared" si="258"/>
        <v>10486.497647369526</v>
      </c>
      <c r="L701" s="20">
        <v>0</v>
      </c>
      <c r="M701" s="20">
        <f t="shared" si="256"/>
        <v>10486.497647369526</v>
      </c>
      <c r="N701" s="21">
        <f t="shared" si="254"/>
        <v>0</v>
      </c>
      <c r="O701" s="21">
        <f t="shared" si="260"/>
        <v>9207852.5751181245</v>
      </c>
      <c r="P701" s="29"/>
      <c r="Q701" s="29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x14ac:dyDescent="0.25">
      <c r="A702" s="56"/>
      <c r="B702" s="29"/>
      <c r="C702" s="29"/>
      <c r="D702" s="29"/>
      <c r="E702" s="29"/>
      <c r="F702" s="29"/>
      <c r="G702" s="29"/>
      <c r="H702" s="29"/>
      <c r="I702" s="59">
        <f t="shared" si="251"/>
        <v>687</v>
      </c>
      <c r="J702" s="20">
        <f t="shared" si="258"/>
        <v>20949.717830482976</v>
      </c>
      <c r="K702" s="20">
        <f t="shared" si="258"/>
        <v>10486.497647369526</v>
      </c>
      <c r="L702" s="20">
        <v>0</v>
      </c>
      <c r="M702" s="20">
        <f t="shared" si="256"/>
        <v>10486.497647369526</v>
      </c>
      <c r="N702" s="21">
        <f t="shared" si="254"/>
        <v>0</v>
      </c>
      <c r="O702" s="21">
        <f t="shared" si="260"/>
        <v>9207852.5751181245</v>
      </c>
      <c r="P702" s="29"/>
      <c r="Q702" s="29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x14ac:dyDescent="0.25">
      <c r="A703" s="56"/>
      <c r="B703" s="29"/>
      <c r="C703" s="29"/>
      <c r="D703" s="29"/>
      <c r="E703" s="29"/>
      <c r="F703" s="29"/>
      <c r="G703" s="29"/>
      <c r="H703" s="29"/>
      <c r="I703" s="59">
        <f t="shared" ref="I703:I735" si="261">I702+1</f>
        <v>688</v>
      </c>
      <c r="J703" s="20">
        <f t="shared" si="258"/>
        <v>20949.717830482976</v>
      </c>
      <c r="K703" s="20">
        <f t="shared" si="258"/>
        <v>10486.497647369526</v>
      </c>
      <c r="L703" s="20">
        <v>0</v>
      </c>
      <c r="M703" s="20">
        <f t="shared" si="256"/>
        <v>10486.497647369526</v>
      </c>
      <c r="N703" s="21">
        <f t="shared" si="254"/>
        <v>0</v>
      </c>
      <c r="O703" s="21">
        <f t="shared" si="260"/>
        <v>9207852.5751181245</v>
      </c>
      <c r="P703" s="29"/>
      <c r="Q703" s="29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x14ac:dyDescent="0.25">
      <c r="A704" s="56"/>
      <c r="B704" s="29"/>
      <c r="C704" s="29"/>
      <c r="D704" s="29"/>
      <c r="E704" s="29"/>
      <c r="F704" s="29"/>
      <c r="G704" s="29"/>
      <c r="H704" s="29"/>
      <c r="I704" s="59">
        <f t="shared" si="261"/>
        <v>689</v>
      </c>
      <c r="J704" s="20">
        <f t="shared" si="258"/>
        <v>20949.717830482976</v>
      </c>
      <c r="K704" s="20">
        <f t="shared" si="258"/>
        <v>10486.497647369526</v>
      </c>
      <c r="L704" s="20">
        <v>0</v>
      </c>
      <c r="M704" s="20">
        <f t="shared" si="256"/>
        <v>10486.497647369526</v>
      </c>
      <c r="N704" s="21">
        <f t="shared" si="254"/>
        <v>0</v>
      </c>
      <c r="O704" s="21">
        <f t="shared" si="260"/>
        <v>9207852.5751181245</v>
      </c>
      <c r="P704" s="29"/>
      <c r="Q704" s="29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x14ac:dyDescent="0.25">
      <c r="A705" s="56"/>
      <c r="B705" s="29"/>
      <c r="C705" s="29"/>
      <c r="D705" s="29"/>
      <c r="E705" s="29"/>
      <c r="F705" s="29"/>
      <c r="G705" s="29"/>
      <c r="H705" s="29"/>
      <c r="I705" s="59">
        <f t="shared" si="261"/>
        <v>690</v>
      </c>
      <c r="J705" s="20">
        <f t="shared" si="258"/>
        <v>20949.717830482976</v>
      </c>
      <c r="K705" s="20">
        <f t="shared" si="258"/>
        <v>10486.497647369526</v>
      </c>
      <c r="L705" s="20">
        <v>0</v>
      </c>
      <c r="M705" s="20">
        <f t="shared" si="256"/>
        <v>10486.497647369526</v>
      </c>
      <c r="N705" s="21">
        <f t="shared" si="254"/>
        <v>0</v>
      </c>
      <c r="O705" s="21">
        <f t="shared" si="260"/>
        <v>9207852.5751181245</v>
      </c>
      <c r="P705" s="29"/>
      <c r="Q705" s="29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x14ac:dyDescent="0.25">
      <c r="A706" s="56"/>
      <c r="B706" s="29"/>
      <c r="C706" s="29"/>
      <c r="D706" s="29"/>
      <c r="E706" s="29"/>
      <c r="F706" s="29"/>
      <c r="G706" s="29"/>
      <c r="H706" s="29"/>
      <c r="I706" s="59">
        <f t="shared" si="261"/>
        <v>691</v>
      </c>
      <c r="J706" s="20">
        <f>J705*(1+$K$4)</f>
        <v>21159.215008787807</v>
      </c>
      <c r="K706" s="20">
        <f t="shared" ref="K706" si="262">J706-($O$4+$O$7+$O$9)*POWER((1+$K$4),(I705-6)/12)</f>
        <v>10591.362623843223</v>
      </c>
      <c r="L706" s="20">
        <v>0</v>
      </c>
      <c r="M706" s="20">
        <f t="shared" si="256"/>
        <v>10591.362623843223</v>
      </c>
      <c r="N706" s="21">
        <f t="shared" si="254"/>
        <v>0</v>
      </c>
      <c r="O706" s="21">
        <f t="shared" si="260"/>
        <v>9207852.5751181245</v>
      </c>
      <c r="P706" s="29"/>
      <c r="Q706" s="29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x14ac:dyDescent="0.25">
      <c r="A707" s="56"/>
      <c r="B707" s="29"/>
      <c r="C707" s="29"/>
      <c r="D707" s="29"/>
      <c r="E707" s="29"/>
      <c r="F707" s="29"/>
      <c r="G707" s="29"/>
      <c r="H707" s="29"/>
      <c r="I707" s="59">
        <f t="shared" si="261"/>
        <v>692</v>
      </c>
      <c r="J707" s="20">
        <f t="shared" si="258"/>
        <v>21159.215008787807</v>
      </c>
      <c r="K707" s="20">
        <f t="shared" si="258"/>
        <v>10591.362623843223</v>
      </c>
      <c r="L707" s="20">
        <v>0</v>
      </c>
      <c r="M707" s="20">
        <f t="shared" si="256"/>
        <v>10591.362623843223</v>
      </c>
      <c r="N707" s="21">
        <f t="shared" si="254"/>
        <v>0</v>
      </c>
      <c r="O707" s="21">
        <f t="shared" si="260"/>
        <v>9207852.5751181245</v>
      </c>
      <c r="P707" s="29"/>
      <c r="Q707" s="29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x14ac:dyDescent="0.25">
      <c r="A708" s="56"/>
      <c r="B708" s="29"/>
      <c r="C708" s="29"/>
      <c r="D708" s="29"/>
      <c r="E708" s="29"/>
      <c r="F708" s="29"/>
      <c r="G708" s="29"/>
      <c r="H708" s="29"/>
      <c r="I708" s="59">
        <f t="shared" si="261"/>
        <v>693</v>
      </c>
      <c r="J708" s="20">
        <f t="shared" si="258"/>
        <v>21159.215008787807</v>
      </c>
      <c r="K708" s="20">
        <f t="shared" si="258"/>
        <v>10591.362623843223</v>
      </c>
      <c r="L708" s="20">
        <v>0</v>
      </c>
      <c r="M708" s="20">
        <f t="shared" si="256"/>
        <v>10591.362623843223</v>
      </c>
      <c r="N708" s="21">
        <f t="shared" si="254"/>
        <v>0</v>
      </c>
      <c r="O708" s="21">
        <f t="shared" si="260"/>
        <v>9207852.5751181245</v>
      </c>
      <c r="P708" s="29"/>
      <c r="Q708" s="29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x14ac:dyDescent="0.25">
      <c r="A709" s="56"/>
      <c r="B709" s="29"/>
      <c r="C709" s="29"/>
      <c r="D709" s="29"/>
      <c r="E709" s="29"/>
      <c r="F709" s="29"/>
      <c r="G709" s="29"/>
      <c r="H709" s="29"/>
      <c r="I709" s="59">
        <f t="shared" si="261"/>
        <v>694</v>
      </c>
      <c r="J709" s="20">
        <f t="shared" si="258"/>
        <v>21159.215008787807</v>
      </c>
      <c r="K709" s="20">
        <f t="shared" si="258"/>
        <v>10591.362623843223</v>
      </c>
      <c r="L709" s="20">
        <v>0</v>
      </c>
      <c r="M709" s="20">
        <f t="shared" si="256"/>
        <v>10591.362623843223</v>
      </c>
      <c r="N709" s="21">
        <f t="shared" si="254"/>
        <v>0</v>
      </c>
      <c r="O709" s="21">
        <f t="shared" si="260"/>
        <v>9207852.5751181245</v>
      </c>
      <c r="P709" s="29"/>
      <c r="Q709" s="29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x14ac:dyDescent="0.25">
      <c r="A710" s="56"/>
      <c r="B710" s="29"/>
      <c r="C710" s="29"/>
      <c r="D710" s="29"/>
      <c r="E710" s="29"/>
      <c r="F710" s="29"/>
      <c r="G710" s="29"/>
      <c r="H710" s="29"/>
      <c r="I710" s="59">
        <f t="shared" si="261"/>
        <v>695</v>
      </c>
      <c r="J710" s="20">
        <f t="shared" si="258"/>
        <v>21159.215008787807</v>
      </c>
      <c r="K710" s="20">
        <f t="shared" si="258"/>
        <v>10591.362623843223</v>
      </c>
      <c r="L710" s="20">
        <v>0</v>
      </c>
      <c r="M710" s="20">
        <f t="shared" si="256"/>
        <v>10591.362623843223</v>
      </c>
      <c r="N710" s="21">
        <f t="shared" si="254"/>
        <v>0</v>
      </c>
      <c r="O710" s="21">
        <f t="shared" si="260"/>
        <v>9207852.5751181245</v>
      </c>
      <c r="P710" s="29"/>
      <c r="Q710" s="29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x14ac:dyDescent="0.25">
      <c r="A711" s="56"/>
      <c r="B711" s="29"/>
      <c r="C711" s="29"/>
      <c r="D711" s="29"/>
      <c r="E711" s="29"/>
      <c r="F711" s="29"/>
      <c r="G711" s="29"/>
      <c r="H711" s="29"/>
      <c r="I711" s="60">
        <f t="shared" si="261"/>
        <v>696</v>
      </c>
      <c r="J711" s="23">
        <f t="shared" si="258"/>
        <v>21159.215008787807</v>
      </c>
      <c r="K711" s="23">
        <f t="shared" si="258"/>
        <v>10591.362623843223</v>
      </c>
      <c r="L711" s="23">
        <v>0</v>
      </c>
      <c r="M711" s="23">
        <f t="shared" si="256"/>
        <v>10591.362623843223</v>
      </c>
      <c r="N711" s="24">
        <f t="shared" si="254"/>
        <v>0</v>
      </c>
      <c r="O711" s="24">
        <f t="shared" si="260"/>
        <v>9207852.5751181245</v>
      </c>
      <c r="P711" s="29"/>
      <c r="Q711" s="29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x14ac:dyDescent="0.25">
      <c r="A712" s="56"/>
      <c r="B712" s="29"/>
      <c r="C712" s="29"/>
      <c r="D712" s="29"/>
      <c r="E712" s="29"/>
      <c r="F712" s="29"/>
      <c r="G712" s="29"/>
      <c r="H712" s="29"/>
      <c r="I712" s="62">
        <f t="shared" si="261"/>
        <v>697</v>
      </c>
      <c r="J712" s="17">
        <f t="shared" si="258"/>
        <v>21159.215008787807</v>
      </c>
      <c r="K712" s="17">
        <f t="shared" si="258"/>
        <v>10591.362623843223</v>
      </c>
      <c r="L712" s="17">
        <v>0</v>
      </c>
      <c r="M712" s="17">
        <f t="shared" si="256"/>
        <v>10591.362623843223</v>
      </c>
      <c r="N712" s="18">
        <f t="shared" si="254"/>
        <v>0</v>
      </c>
      <c r="O712" s="18">
        <f>O711*(1+$K$7)</f>
        <v>9345970.3637448959</v>
      </c>
      <c r="P712" s="29"/>
      <c r="Q712" s="29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x14ac:dyDescent="0.25">
      <c r="A713" s="56"/>
      <c r="B713" s="29"/>
      <c r="C713" s="29"/>
      <c r="D713" s="29"/>
      <c r="E713" s="29"/>
      <c r="F713" s="29"/>
      <c r="G713" s="29"/>
      <c r="H713" s="29"/>
      <c r="I713" s="59">
        <f t="shared" si="261"/>
        <v>698</v>
      </c>
      <c r="J713" s="20">
        <f t="shared" si="258"/>
        <v>21159.215008787807</v>
      </c>
      <c r="K713" s="20">
        <f t="shared" si="258"/>
        <v>10591.362623843223</v>
      </c>
      <c r="L713" s="20">
        <v>0</v>
      </c>
      <c r="M713" s="20">
        <f t="shared" si="256"/>
        <v>10591.362623843223</v>
      </c>
      <c r="N713" s="21">
        <f t="shared" si="254"/>
        <v>0</v>
      </c>
      <c r="O713" s="21">
        <f t="shared" si="260"/>
        <v>9345970.3637448959</v>
      </c>
      <c r="P713" s="29"/>
      <c r="Q713" s="29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x14ac:dyDescent="0.25">
      <c r="A714" s="56"/>
      <c r="B714" s="29"/>
      <c r="C714" s="29"/>
      <c r="D714" s="29"/>
      <c r="E714" s="29"/>
      <c r="F714" s="29"/>
      <c r="G714" s="29"/>
      <c r="H714" s="29"/>
      <c r="I714" s="59">
        <f t="shared" si="261"/>
        <v>699</v>
      </c>
      <c r="J714" s="20">
        <f t="shared" si="258"/>
        <v>21159.215008787807</v>
      </c>
      <c r="K714" s="20">
        <f t="shared" si="258"/>
        <v>10591.362623843223</v>
      </c>
      <c r="L714" s="20">
        <v>0</v>
      </c>
      <c r="M714" s="20">
        <f t="shared" si="256"/>
        <v>10591.362623843223</v>
      </c>
      <c r="N714" s="21">
        <f t="shared" si="254"/>
        <v>0</v>
      </c>
      <c r="O714" s="21">
        <f t="shared" si="260"/>
        <v>9345970.3637448959</v>
      </c>
      <c r="P714" s="29"/>
      <c r="Q714" s="29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x14ac:dyDescent="0.25">
      <c r="A715" s="56"/>
      <c r="B715" s="29"/>
      <c r="C715" s="29"/>
      <c r="D715" s="29"/>
      <c r="E715" s="29"/>
      <c r="F715" s="29"/>
      <c r="G715" s="29"/>
      <c r="H715" s="29"/>
      <c r="I715" s="59">
        <f t="shared" si="261"/>
        <v>700</v>
      </c>
      <c r="J715" s="20">
        <f t="shared" si="258"/>
        <v>21159.215008787807</v>
      </c>
      <c r="K715" s="20">
        <f t="shared" si="258"/>
        <v>10591.362623843223</v>
      </c>
      <c r="L715" s="20">
        <v>0</v>
      </c>
      <c r="M715" s="20">
        <f t="shared" si="256"/>
        <v>10591.362623843223</v>
      </c>
      <c r="N715" s="21">
        <f t="shared" si="254"/>
        <v>0</v>
      </c>
      <c r="O715" s="21">
        <f t="shared" si="260"/>
        <v>9345970.3637448959</v>
      </c>
      <c r="P715" s="29"/>
      <c r="Q715" s="29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x14ac:dyDescent="0.25">
      <c r="A716" s="56"/>
      <c r="B716" s="29"/>
      <c r="C716" s="29"/>
      <c r="D716" s="29"/>
      <c r="E716" s="29"/>
      <c r="F716" s="29"/>
      <c r="G716" s="29"/>
      <c r="H716" s="29"/>
      <c r="I716" s="59">
        <f t="shared" si="261"/>
        <v>701</v>
      </c>
      <c r="J716" s="20">
        <f t="shared" si="258"/>
        <v>21159.215008787807</v>
      </c>
      <c r="K716" s="20">
        <f t="shared" si="258"/>
        <v>10591.362623843223</v>
      </c>
      <c r="L716" s="20">
        <v>0</v>
      </c>
      <c r="M716" s="20">
        <f t="shared" si="256"/>
        <v>10591.362623843223</v>
      </c>
      <c r="N716" s="21">
        <f t="shared" si="254"/>
        <v>0</v>
      </c>
      <c r="O716" s="21">
        <f t="shared" si="260"/>
        <v>9345970.3637448959</v>
      </c>
      <c r="P716" s="29"/>
      <c r="Q716" s="29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x14ac:dyDescent="0.25">
      <c r="A717" s="56"/>
      <c r="B717" s="29"/>
      <c r="C717" s="29"/>
      <c r="D717" s="29"/>
      <c r="E717" s="29"/>
      <c r="F717" s="29"/>
      <c r="G717" s="29"/>
      <c r="H717" s="29"/>
      <c r="I717" s="59">
        <f t="shared" si="261"/>
        <v>702</v>
      </c>
      <c r="J717" s="20">
        <f t="shared" si="258"/>
        <v>21159.215008787807</v>
      </c>
      <c r="K717" s="20">
        <f t="shared" si="258"/>
        <v>10591.362623843223</v>
      </c>
      <c r="L717" s="20">
        <v>0</v>
      </c>
      <c r="M717" s="20">
        <f t="shared" si="256"/>
        <v>10591.362623843223</v>
      </c>
      <c r="N717" s="21">
        <f t="shared" si="254"/>
        <v>0</v>
      </c>
      <c r="O717" s="21">
        <f t="shared" si="260"/>
        <v>9345970.3637448959</v>
      </c>
      <c r="P717" s="29"/>
      <c r="Q717" s="29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x14ac:dyDescent="0.25">
      <c r="A718" s="56"/>
      <c r="B718" s="29"/>
      <c r="C718" s="29"/>
      <c r="D718" s="29"/>
      <c r="E718" s="29"/>
      <c r="F718" s="29"/>
      <c r="G718" s="29"/>
      <c r="H718" s="29"/>
      <c r="I718" s="59">
        <f t="shared" si="261"/>
        <v>703</v>
      </c>
      <c r="J718" s="20">
        <f>J717*(1+$K$4)</f>
        <v>21370.807158875687</v>
      </c>
      <c r="K718" s="20">
        <f t="shared" ref="K718" si="263">J718-($O$4+$O$7+$O$9)*POWER((1+$K$4),(I717-6)/12)</f>
        <v>10697.276250081655</v>
      </c>
      <c r="L718" s="20">
        <v>0</v>
      </c>
      <c r="M718" s="20">
        <f t="shared" si="256"/>
        <v>10697.276250081655</v>
      </c>
      <c r="N718" s="21">
        <f t="shared" si="254"/>
        <v>0</v>
      </c>
      <c r="O718" s="21">
        <f t="shared" si="260"/>
        <v>9345970.3637448959</v>
      </c>
      <c r="P718" s="29"/>
      <c r="Q718" s="29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x14ac:dyDescent="0.25">
      <c r="A719" s="56"/>
      <c r="B719" s="29"/>
      <c r="C719" s="29"/>
      <c r="D719" s="29"/>
      <c r="E719" s="29"/>
      <c r="F719" s="29"/>
      <c r="G719" s="29"/>
      <c r="H719" s="29"/>
      <c r="I719" s="59">
        <f t="shared" si="261"/>
        <v>704</v>
      </c>
      <c r="J719" s="20">
        <f t="shared" si="258"/>
        <v>21370.807158875687</v>
      </c>
      <c r="K719" s="20">
        <f t="shared" si="258"/>
        <v>10697.276250081655</v>
      </c>
      <c r="L719" s="20">
        <v>0</v>
      </c>
      <c r="M719" s="20">
        <f t="shared" si="256"/>
        <v>10697.276250081655</v>
      </c>
      <c r="N719" s="21">
        <f t="shared" si="254"/>
        <v>0</v>
      </c>
      <c r="O719" s="21">
        <f t="shared" si="260"/>
        <v>9345970.3637448959</v>
      </c>
      <c r="P719" s="29"/>
      <c r="Q719" s="29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x14ac:dyDescent="0.25">
      <c r="A720" s="56"/>
      <c r="B720" s="29"/>
      <c r="C720" s="29"/>
      <c r="D720" s="29"/>
      <c r="E720" s="29"/>
      <c r="F720" s="29"/>
      <c r="G720" s="29"/>
      <c r="H720" s="29"/>
      <c r="I720" s="59">
        <f t="shared" si="261"/>
        <v>705</v>
      </c>
      <c r="J720" s="20">
        <f t="shared" si="258"/>
        <v>21370.807158875687</v>
      </c>
      <c r="K720" s="20">
        <f t="shared" si="258"/>
        <v>10697.276250081655</v>
      </c>
      <c r="L720" s="20">
        <v>0</v>
      </c>
      <c r="M720" s="20">
        <f t="shared" si="256"/>
        <v>10697.276250081655</v>
      </c>
      <c r="N720" s="21">
        <f t="shared" si="254"/>
        <v>0</v>
      </c>
      <c r="O720" s="21">
        <f t="shared" si="260"/>
        <v>9345970.3637448959</v>
      </c>
      <c r="P720" s="29"/>
      <c r="Q720" s="29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x14ac:dyDescent="0.25">
      <c r="A721" s="56"/>
      <c r="B721" s="29"/>
      <c r="C721" s="29"/>
      <c r="D721" s="29"/>
      <c r="E721" s="29"/>
      <c r="F721" s="29"/>
      <c r="G721" s="29"/>
      <c r="H721" s="29"/>
      <c r="I721" s="59">
        <f t="shared" si="261"/>
        <v>706</v>
      </c>
      <c r="J721" s="20">
        <f t="shared" si="258"/>
        <v>21370.807158875687</v>
      </c>
      <c r="K721" s="20">
        <f t="shared" si="258"/>
        <v>10697.276250081655</v>
      </c>
      <c r="L721" s="20">
        <v>0</v>
      </c>
      <c r="M721" s="20">
        <f t="shared" si="256"/>
        <v>10697.276250081655</v>
      </c>
      <c r="N721" s="21">
        <f t="shared" si="254"/>
        <v>0</v>
      </c>
      <c r="O721" s="21">
        <f t="shared" si="260"/>
        <v>9345970.3637448959</v>
      </c>
      <c r="P721" s="29"/>
      <c r="Q721" s="29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x14ac:dyDescent="0.25">
      <c r="A722" s="56"/>
      <c r="B722" s="29"/>
      <c r="C722" s="29"/>
      <c r="D722" s="29"/>
      <c r="E722" s="29"/>
      <c r="F722" s="29"/>
      <c r="G722" s="29"/>
      <c r="H722" s="29"/>
      <c r="I722" s="59">
        <f t="shared" si="261"/>
        <v>707</v>
      </c>
      <c r="J722" s="20">
        <f t="shared" si="258"/>
        <v>21370.807158875687</v>
      </c>
      <c r="K722" s="20">
        <f t="shared" si="258"/>
        <v>10697.276250081655</v>
      </c>
      <c r="L722" s="20">
        <v>0</v>
      </c>
      <c r="M722" s="20">
        <f t="shared" si="256"/>
        <v>10697.276250081655</v>
      </c>
      <c r="N722" s="21">
        <f t="shared" ref="N722:N735" si="264">$AA722</f>
        <v>0</v>
      </c>
      <c r="O722" s="21">
        <f t="shared" si="260"/>
        <v>9345970.3637448959</v>
      </c>
      <c r="P722" s="29"/>
      <c r="Q722" s="29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x14ac:dyDescent="0.25">
      <c r="A723" s="56"/>
      <c r="B723" s="29"/>
      <c r="C723" s="29"/>
      <c r="D723" s="29"/>
      <c r="E723" s="29"/>
      <c r="F723" s="29"/>
      <c r="G723" s="29"/>
      <c r="H723" s="29"/>
      <c r="I723" s="60">
        <f t="shared" si="261"/>
        <v>708</v>
      </c>
      <c r="J723" s="23">
        <f t="shared" si="258"/>
        <v>21370.807158875687</v>
      </c>
      <c r="K723" s="23">
        <f t="shared" si="258"/>
        <v>10697.276250081655</v>
      </c>
      <c r="L723" s="23">
        <v>0</v>
      </c>
      <c r="M723" s="23">
        <f t="shared" si="256"/>
        <v>10697.276250081655</v>
      </c>
      <c r="N723" s="24">
        <f t="shared" si="264"/>
        <v>0</v>
      </c>
      <c r="O723" s="24">
        <f t="shared" si="260"/>
        <v>9345970.3637448959</v>
      </c>
      <c r="P723" s="29"/>
      <c r="Q723" s="29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x14ac:dyDescent="0.25">
      <c r="A724" s="56"/>
      <c r="B724" s="29"/>
      <c r="C724" s="29"/>
      <c r="D724" s="29"/>
      <c r="E724" s="29"/>
      <c r="F724" s="29"/>
      <c r="G724" s="29"/>
      <c r="H724" s="29"/>
      <c r="I724" s="62">
        <f t="shared" si="261"/>
        <v>709</v>
      </c>
      <c r="J724" s="17">
        <f t="shared" si="258"/>
        <v>21370.807158875687</v>
      </c>
      <c r="K724" s="17">
        <f t="shared" si="258"/>
        <v>10697.276250081655</v>
      </c>
      <c r="L724" s="17">
        <v>0</v>
      </c>
      <c r="M724" s="17">
        <f t="shared" si="256"/>
        <v>10697.276250081655</v>
      </c>
      <c r="N724" s="18">
        <f t="shared" si="264"/>
        <v>0</v>
      </c>
      <c r="O724" s="18">
        <f>O723*(1+$K$7)</f>
        <v>9486159.9192010686</v>
      </c>
      <c r="P724" s="29"/>
      <c r="Q724" s="29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x14ac:dyDescent="0.25">
      <c r="A725" s="56"/>
      <c r="B725" s="29"/>
      <c r="C725" s="29"/>
      <c r="D725" s="29"/>
      <c r="E725" s="29"/>
      <c r="F725" s="29"/>
      <c r="G725" s="29"/>
      <c r="H725" s="29"/>
      <c r="I725" s="59">
        <f t="shared" si="261"/>
        <v>710</v>
      </c>
      <c r="J725" s="20">
        <f t="shared" si="258"/>
        <v>21370.807158875687</v>
      </c>
      <c r="K725" s="20">
        <f t="shared" si="258"/>
        <v>10697.276250081655</v>
      </c>
      <c r="L725" s="20">
        <v>0</v>
      </c>
      <c r="M725" s="20">
        <f t="shared" si="256"/>
        <v>10697.276250081655</v>
      </c>
      <c r="N725" s="21">
        <f t="shared" si="264"/>
        <v>0</v>
      </c>
      <c r="O725" s="21">
        <f t="shared" si="260"/>
        <v>9486159.9192010686</v>
      </c>
      <c r="P725" s="29"/>
      <c r="Q725" s="29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x14ac:dyDescent="0.25">
      <c r="A726" s="56"/>
      <c r="B726" s="29"/>
      <c r="C726" s="29"/>
      <c r="D726" s="29"/>
      <c r="E726" s="29"/>
      <c r="F726" s="29"/>
      <c r="G726" s="29"/>
      <c r="H726" s="29"/>
      <c r="I726" s="59">
        <f t="shared" si="261"/>
        <v>711</v>
      </c>
      <c r="J726" s="20">
        <f t="shared" si="258"/>
        <v>21370.807158875687</v>
      </c>
      <c r="K726" s="20">
        <f t="shared" si="258"/>
        <v>10697.276250081655</v>
      </c>
      <c r="L726" s="20">
        <v>0</v>
      </c>
      <c r="M726" s="20">
        <f t="shared" si="256"/>
        <v>10697.276250081655</v>
      </c>
      <c r="N726" s="21">
        <f t="shared" si="264"/>
        <v>0</v>
      </c>
      <c r="O726" s="21">
        <f t="shared" si="260"/>
        <v>9486159.9192010686</v>
      </c>
      <c r="P726" s="29"/>
      <c r="Q726" s="29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x14ac:dyDescent="0.25">
      <c r="A727" s="56"/>
      <c r="B727" s="29"/>
      <c r="C727" s="29"/>
      <c r="D727" s="29"/>
      <c r="E727" s="29"/>
      <c r="F727" s="29"/>
      <c r="G727" s="29"/>
      <c r="H727" s="29"/>
      <c r="I727" s="59">
        <f t="shared" si="261"/>
        <v>712</v>
      </c>
      <c r="J727" s="20">
        <f t="shared" si="258"/>
        <v>21370.807158875687</v>
      </c>
      <c r="K727" s="20">
        <f t="shared" si="258"/>
        <v>10697.276250081655</v>
      </c>
      <c r="L727" s="20">
        <v>0</v>
      </c>
      <c r="M727" s="20">
        <f t="shared" si="256"/>
        <v>10697.276250081655</v>
      </c>
      <c r="N727" s="21">
        <f t="shared" si="264"/>
        <v>0</v>
      </c>
      <c r="O727" s="21">
        <f t="shared" si="260"/>
        <v>9486159.9192010686</v>
      </c>
      <c r="P727" s="29"/>
      <c r="Q727" s="29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x14ac:dyDescent="0.25">
      <c r="A728" s="56"/>
      <c r="B728" s="29"/>
      <c r="C728" s="29"/>
      <c r="D728" s="29"/>
      <c r="E728" s="29"/>
      <c r="F728" s="29"/>
      <c r="G728" s="29"/>
      <c r="H728" s="29"/>
      <c r="I728" s="59">
        <f t="shared" si="261"/>
        <v>713</v>
      </c>
      <c r="J728" s="20">
        <f t="shared" si="258"/>
        <v>21370.807158875687</v>
      </c>
      <c r="K728" s="20">
        <f t="shared" si="258"/>
        <v>10697.276250081655</v>
      </c>
      <c r="L728" s="20">
        <v>0</v>
      </c>
      <c r="M728" s="20">
        <f t="shared" si="256"/>
        <v>10697.276250081655</v>
      </c>
      <c r="N728" s="21">
        <f t="shared" si="264"/>
        <v>0</v>
      </c>
      <c r="O728" s="21">
        <f t="shared" si="260"/>
        <v>9486159.9192010686</v>
      </c>
      <c r="P728" s="29"/>
      <c r="Q728" s="29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x14ac:dyDescent="0.25">
      <c r="A729" s="56"/>
      <c r="B729" s="29"/>
      <c r="C729" s="29"/>
      <c r="D729" s="29"/>
      <c r="E729" s="29"/>
      <c r="F729" s="29"/>
      <c r="G729" s="29"/>
      <c r="H729" s="29"/>
      <c r="I729" s="59">
        <f t="shared" si="261"/>
        <v>714</v>
      </c>
      <c r="J729" s="20">
        <f t="shared" si="258"/>
        <v>21370.807158875687</v>
      </c>
      <c r="K729" s="20">
        <f t="shared" si="258"/>
        <v>10697.276250081655</v>
      </c>
      <c r="L729" s="20">
        <v>0</v>
      </c>
      <c r="M729" s="20">
        <f t="shared" si="256"/>
        <v>10697.276250081655</v>
      </c>
      <c r="N729" s="21">
        <f t="shared" si="264"/>
        <v>0</v>
      </c>
      <c r="O729" s="21">
        <f t="shared" si="260"/>
        <v>9486159.9192010686</v>
      </c>
      <c r="P729" s="29"/>
      <c r="Q729" s="29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x14ac:dyDescent="0.25">
      <c r="A730" s="56"/>
      <c r="B730" s="29"/>
      <c r="C730" s="29"/>
      <c r="D730" s="29"/>
      <c r="E730" s="29"/>
      <c r="F730" s="29"/>
      <c r="G730" s="29"/>
      <c r="H730" s="29"/>
      <c r="I730" s="59">
        <f t="shared" si="261"/>
        <v>715</v>
      </c>
      <c r="J730" s="20">
        <f>J729*(1+$K$4)</f>
        <v>21584.515230464443</v>
      </c>
      <c r="K730" s="20">
        <f>J730-($O$4+$O$7+$O$9)*POWER((1+$K$4),(I729-6)/12)</f>
        <v>10804.249012582475</v>
      </c>
      <c r="L730" s="20">
        <v>0</v>
      </c>
      <c r="M730" s="20">
        <f t="shared" si="256"/>
        <v>10804.249012582475</v>
      </c>
      <c r="N730" s="21">
        <f t="shared" si="264"/>
        <v>0</v>
      </c>
      <c r="O730" s="21">
        <f t="shared" si="260"/>
        <v>9486159.9192010686</v>
      </c>
      <c r="P730" s="29"/>
      <c r="Q730" s="29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x14ac:dyDescent="0.25">
      <c r="A731" s="56"/>
      <c r="B731" s="29"/>
      <c r="C731" s="29"/>
      <c r="D731" s="29"/>
      <c r="E731" s="29"/>
      <c r="F731" s="29"/>
      <c r="G731" s="29"/>
      <c r="H731" s="29"/>
      <c r="I731" s="59">
        <f t="shared" si="261"/>
        <v>716</v>
      </c>
      <c r="J731" s="20">
        <f t="shared" si="258"/>
        <v>21584.515230464443</v>
      </c>
      <c r="K731" s="20">
        <f t="shared" si="258"/>
        <v>10804.249012582475</v>
      </c>
      <c r="L731" s="20">
        <v>0</v>
      </c>
      <c r="M731" s="20">
        <f t="shared" si="256"/>
        <v>10804.249012582475</v>
      </c>
      <c r="N731" s="21">
        <f t="shared" si="264"/>
        <v>0</v>
      </c>
      <c r="O731" s="21">
        <f t="shared" si="260"/>
        <v>9486159.9192010686</v>
      </c>
      <c r="P731" s="29"/>
      <c r="Q731" s="29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x14ac:dyDescent="0.25">
      <c r="A732" s="56"/>
      <c r="B732" s="29"/>
      <c r="C732" s="29"/>
      <c r="D732" s="29"/>
      <c r="E732" s="29"/>
      <c r="F732" s="29"/>
      <c r="G732" s="29"/>
      <c r="H732" s="29"/>
      <c r="I732" s="59">
        <f t="shared" si="261"/>
        <v>717</v>
      </c>
      <c r="J732" s="20">
        <f t="shared" si="258"/>
        <v>21584.515230464443</v>
      </c>
      <c r="K732" s="20">
        <f t="shared" si="258"/>
        <v>10804.249012582475</v>
      </c>
      <c r="L732" s="20">
        <v>0</v>
      </c>
      <c r="M732" s="20">
        <f t="shared" si="256"/>
        <v>10804.249012582475</v>
      </c>
      <c r="N732" s="21">
        <f t="shared" si="264"/>
        <v>0</v>
      </c>
      <c r="O732" s="21">
        <f t="shared" si="260"/>
        <v>9486159.9192010686</v>
      </c>
      <c r="P732" s="29"/>
      <c r="Q732" s="29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x14ac:dyDescent="0.25">
      <c r="A733" s="56"/>
      <c r="B733" s="29"/>
      <c r="C733" s="29"/>
      <c r="D733" s="29"/>
      <c r="E733" s="29"/>
      <c r="F733" s="29"/>
      <c r="G733" s="29"/>
      <c r="H733" s="29"/>
      <c r="I733" s="59">
        <f t="shared" si="261"/>
        <v>718</v>
      </c>
      <c r="J733" s="20">
        <f t="shared" si="258"/>
        <v>21584.515230464443</v>
      </c>
      <c r="K733" s="20">
        <f t="shared" si="258"/>
        <v>10804.249012582475</v>
      </c>
      <c r="L733" s="20">
        <v>0</v>
      </c>
      <c r="M733" s="20">
        <f t="shared" si="256"/>
        <v>10804.249012582475</v>
      </c>
      <c r="N733" s="21">
        <f t="shared" si="264"/>
        <v>0</v>
      </c>
      <c r="O733" s="21">
        <f t="shared" si="260"/>
        <v>9486159.9192010686</v>
      </c>
      <c r="P733" s="29"/>
      <c r="Q733" s="29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x14ac:dyDescent="0.25">
      <c r="A734" s="56"/>
      <c r="B734" s="29"/>
      <c r="C734" s="29"/>
      <c r="D734" s="29"/>
      <c r="E734" s="29"/>
      <c r="F734" s="29"/>
      <c r="G734" s="29"/>
      <c r="H734" s="29"/>
      <c r="I734" s="59">
        <f t="shared" si="261"/>
        <v>719</v>
      </c>
      <c r="J734" s="20">
        <f t="shared" si="258"/>
        <v>21584.515230464443</v>
      </c>
      <c r="K734" s="20">
        <f t="shared" si="258"/>
        <v>10804.249012582475</v>
      </c>
      <c r="L734" s="20">
        <v>0</v>
      </c>
      <c r="M734" s="20">
        <f t="shared" si="256"/>
        <v>10804.249012582475</v>
      </c>
      <c r="N734" s="21">
        <f t="shared" si="264"/>
        <v>0</v>
      </c>
      <c r="O734" s="21">
        <f t="shared" si="260"/>
        <v>9486159.9192010686</v>
      </c>
      <c r="P734" s="29"/>
      <c r="Q734" s="29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x14ac:dyDescent="0.25">
      <c r="A735" s="56"/>
      <c r="B735" s="29"/>
      <c r="C735" s="29"/>
      <c r="D735" s="29"/>
      <c r="E735" s="29"/>
      <c r="F735" s="29"/>
      <c r="G735" s="29"/>
      <c r="H735" s="29"/>
      <c r="I735" s="60">
        <f t="shared" si="261"/>
        <v>720</v>
      </c>
      <c r="J735" s="23">
        <f t="shared" si="258"/>
        <v>21584.515230464443</v>
      </c>
      <c r="K735" s="23">
        <f t="shared" si="258"/>
        <v>10804.249012582475</v>
      </c>
      <c r="L735" s="23">
        <v>0</v>
      </c>
      <c r="M735" s="23">
        <f t="shared" si="256"/>
        <v>10804.249012582475</v>
      </c>
      <c r="N735" s="24">
        <f t="shared" si="264"/>
        <v>0</v>
      </c>
      <c r="O735" s="24">
        <f t="shared" si="260"/>
        <v>9486159.9192010686</v>
      </c>
      <c r="P735" s="29"/>
      <c r="Q735" s="29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x14ac:dyDescent="0.25">
      <c r="A736" s="56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x14ac:dyDescent="0.25">
      <c r="A737" s="56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x14ac:dyDescent="0.25">
      <c r="A738" s="56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x14ac:dyDescent="0.25">
      <c r="A739" s="63" t="s">
        <v>61</v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1048576" spans="10:15" hidden="1" x14ac:dyDescent="0.25">
      <c r="J1048576" s="46"/>
      <c r="K1048576" s="46"/>
      <c r="L1048576" s="46"/>
      <c r="M1048576" s="46"/>
      <c r="N1048576" s="46"/>
      <c r="O1048576" s="46"/>
    </row>
  </sheetData>
  <sheetProtection algorithmName="SHA-512" hashValue="6rINNvrU7PIrs/G0Ojpl030mr6YkRsAOzygG/1wA4+jLbQo0KIps8vpL5eFr2/e/rPDHwh9rvfr5v1ZlwQWIzw==" saltValue="EJAZO8KalplBDILyyleJ+Q==" spinCount="100000" sheet="1" objects="1" scenarios="1"/>
  <mergeCells count="63">
    <mergeCell ref="AF378:AF379"/>
    <mergeCell ref="AF380:AF381"/>
    <mergeCell ref="X46:X47"/>
    <mergeCell ref="X48:X49"/>
    <mergeCell ref="AB380:AB381"/>
    <mergeCell ref="AC380:AC381"/>
    <mergeCell ref="AD380:AD381"/>
    <mergeCell ref="AC378:AC379"/>
    <mergeCell ref="AD378:AD379"/>
    <mergeCell ref="AB378:AB379"/>
    <mergeCell ref="S55:X56"/>
    <mergeCell ref="S57:X59"/>
    <mergeCell ref="U46:U47"/>
    <mergeCell ref="V46:V47"/>
    <mergeCell ref="W46:W47"/>
    <mergeCell ref="U48:U49"/>
    <mergeCell ref="V8:W8"/>
    <mergeCell ref="V48:V49"/>
    <mergeCell ref="W48:W49"/>
    <mergeCell ref="V4:W4"/>
    <mergeCell ref="V5:W5"/>
    <mergeCell ref="V6:W6"/>
    <mergeCell ref="V7:W7"/>
    <mergeCell ref="K7:K9"/>
    <mergeCell ref="S4:U4"/>
    <mergeCell ref="S5:U5"/>
    <mergeCell ref="S6:U6"/>
    <mergeCell ref="S7:U7"/>
    <mergeCell ref="S8:U8"/>
    <mergeCell ref="M4:N6"/>
    <mergeCell ref="O4:O6"/>
    <mergeCell ref="P4:P6"/>
    <mergeCell ref="O9:O10"/>
    <mergeCell ref="M7:N8"/>
    <mergeCell ref="O7:O8"/>
    <mergeCell ref="P7:P8"/>
    <mergeCell ref="M9:N10"/>
    <mergeCell ref="P9:P10"/>
    <mergeCell ref="E17:E18"/>
    <mergeCell ref="F17:F18"/>
    <mergeCell ref="M11:N12"/>
    <mergeCell ref="O11:O12"/>
    <mergeCell ref="E4:F4"/>
    <mergeCell ref="E5:F5"/>
    <mergeCell ref="E6:F6"/>
    <mergeCell ref="E7:F7"/>
    <mergeCell ref="E8:F8"/>
    <mergeCell ref="I4:J6"/>
    <mergeCell ref="I7:J9"/>
    <mergeCell ref="K4:K6"/>
    <mergeCell ref="A20:A21"/>
    <mergeCell ref="E11:G11"/>
    <mergeCell ref="E12:G12"/>
    <mergeCell ref="G17:G18"/>
    <mergeCell ref="B20:B21"/>
    <mergeCell ref="C20:C21"/>
    <mergeCell ref="D20:D21"/>
    <mergeCell ref="E20:E21"/>
    <mergeCell ref="F20:F21"/>
    <mergeCell ref="G20:G21"/>
    <mergeCell ref="B17:B18"/>
    <mergeCell ref="C17:C18"/>
    <mergeCell ref="D17:D18"/>
  </mergeCells>
  <hyperlinks>
    <hyperlink ref="E12:G12" r:id="rId1" display="Výhodný prodej nemovitosti" xr:uid="{00000000-0004-0000-0000-000000000000}"/>
    <hyperlink ref="E11:G11" r:id="rId2" display="Kupte chytře!" xr:uid="{00000000-0004-0000-0000-000001000000}"/>
  </hyperlinks>
  <pageMargins left="0.7" right="0.7" top="0.78740157499999996" bottom="0.78740157499999996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Prčík</dc:creator>
  <cp:lastModifiedBy>Tomáš Prčík</cp:lastModifiedBy>
  <dcterms:created xsi:type="dcterms:W3CDTF">2019-02-21T15:18:23Z</dcterms:created>
  <dcterms:modified xsi:type="dcterms:W3CDTF">2024-03-05T08:48:04Z</dcterms:modified>
</cp:coreProperties>
</file>